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ytápění 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<sst xmlns="http://schemas.openxmlformats.org/spreadsheetml/2006/main" count="1108" uniqueCount="314">
  <si>
    <t xml:space="preserve">List obsahuje:</t>
  </si>
  <si>
    <t xml:space="preserve">1) Krycí list rozpočtu</t>
  </si>
  <si>
    <t xml:space="preserve">2) Rekapitulace rozpočtu</t>
  </si>
  <si>
    <t xml:space="preserve">3) Rozpočet</t>
  </si>
  <si>
    <t xml:space="preserve">Zpět na list:</t>
  </si>
  <si>
    <t xml:space="preserve">Rekapitulace stavby</t>
  </si>
  <si>
    <t xml:space="preserve">optimalizováno pro tisk sestav ve formátu A4 - na výšku</t>
  </si>
  <si>
    <t xml:space="preserve">&gt;&gt;  skryté sloupce  &lt;&lt;</t>
  </si>
  <si>
    <t xml:space="preserve">{55ef83ab-3ff4-4780-a309-14a90c8dc1bf}</t>
  </si>
  <si>
    <t xml:space="preserve">2</t>
  </si>
  <si>
    <t xml:space="preserve">KRYCÍ LIST ROZPOČTU</t>
  </si>
  <si>
    <t xml:space="preserve">v ---  níže se nacházejí doplnkové a pomocné údaje k sestavám  --- v</t>
  </si>
  <si>
    <t xml:space="preserve">False</t>
  </si>
  <si>
    <t xml:space="preserve">Stavba:</t>
  </si>
  <si>
    <t xml:space="preserve">Stavební úpravy OÚ Skršín č.p. 48 - ústřední vytápění + OPZ</t>
  </si>
  <si>
    <t xml:space="preserve">JKSO:</t>
  </si>
  <si>
    <t xml:space="preserve">CC-CZ:</t>
  </si>
  <si>
    <t xml:space="preserve">Místo:</t>
  </si>
  <si>
    <t xml:space="preserve">Skršín</t>
  </si>
  <si>
    <t xml:space="preserve">Datum:</t>
  </si>
  <si>
    <t xml:space="preserve">Objednatel:</t>
  </si>
  <si>
    <t xml:space="preserve">Obec Skršín </t>
  </si>
  <si>
    <t xml:space="preserve">IČ:</t>
  </si>
  <si>
    <t xml:space="preserve">DIČ:</t>
  </si>
  <si>
    <t xml:space="preserve">Zhotovitel:</t>
  </si>
  <si>
    <t xml:space="preserve">Projektant:</t>
  </si>
  <si>
    <t xml:space="preserve">Zpracovatel:</t>
  </si>
  <si>
    <t xml:space="preserve">Poznámka:</t>
  </si>
  <si>
    <t xml:space="preserve">Náklady z rozpočtu</t>
  </si>
  <si>
    <t xml:space="preserve">Ostatní náklady</t>
  </si>
  <si>
    <t xml:space="preserve">Cena bez DPH</t>
  </si>
  <si>
    <t xml:space="preserve">DPH</t>
  </si>
  <si>
    <t xml:space="preserve">ze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</si>
  <si>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</si>
  <si>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</si>
  <si>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</si>
  <si>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</si>
  <si>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</si>
  <si>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</si>
  <si>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</si>
  <si>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</si>
  <si>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Zhotovitel</t>
  </si>
  <si>
    <t xml:space="preserve">REKAPITULACE ROZPOČTU</t>
  </si>
  <si>
    <t xml:space="preserve">Kód - Popis</t>
  </si>
  <si>
    <t xml:space="preserve">Cena celkem [CZK]</t>
  </si>
  <si>
    <t xml:space="preserve">-1</t>
  </si>
  <si>
    <t xml:space="preserve">PSV - Práce a dodávky PSV</t>
  </si>
  <si>
    <t xml:space="preserve">    713 - Izolace tepelné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</si>
  <si>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</si>
  <si>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</si>
  <si>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</si>
  <si>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</si>
  <si>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</si>
  <si>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</si>
  <si>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</si>
  <si>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 xml:space="preserve">    783 - Dokončovací práce - nátěry</t>
  </si>
  <si>
    <t xml:space="preserve">M - Práce a dodávky M</t>
  </si>
  <si>
    <t xml:space="preserve">    23-M - Elektroinstalace, MaR</t>
  </si>
  <si>
    <t xml:space="preserve">HZS - Hodinové zúčtovací sazby</t>
  </si>
  <si>
    <t xml:space="preserve">VRN - Vedlejší rozpočtové náklady</t>
  </si>
  <si>
    <t xml:space="preserve">    VRN7 - Provozní vlivy + doprava</t>
  </si>
  <si>
    <t xml:space="preserve">2) Ostatní náklady</t>
  </si>
  <si>
    <t xml:space="preserve">Celkové náklady za stavbu </t>
  </si>
  <si>
    <t xml:space="preserve">ROZPOČET</t>
  </si>
  <si>
    <t xml:space="preserve">PČ</t>
  </si>
  <si>
    <t xml:space="preserve">Typ</t>
  </si>
  <si>
    <t xml:space="preserve">Popis</t>
  </si>
  <si>
    <t xml:space="preserve">MJ</t>
  </si>
  <si>
    <t xml:space="preserve">Množství</t>
  </si>
  <si>
    <t xml:space="preserve">J.cena [CZK]</t>
  </si>
  <si>
    <t xml:space="preserve">Poznámka</t>
  </si>
  <si>
    <t xml:space="preserve">J. Nh [h]</t>
  </si>
  <si>
    <t xml:space="preserve">Nh celkem [h]</t>
  </si>
  <si>
    <t xml:space="preserve">J. hmotnost_x005F_x000D_
[t]</t>
  </si>
  <si>
    <t xml:space="preserve">Hmotnost_x005F_x000D_
celkem [t]</t>
  </si>
  <si>
    <t xml:space="preserve">J. suť [t]</t>
  </si>
  <si>
    <t xml:space="preserve">Suť Celkem [t]</t>
  </si>
  <si>
    <t xml:space="preserve">D</t>
  </si>
  <si>
    <t xml:space="preserve">0</t>
  </si>
  <si>
    <t xml:space="preserve">ROZPOCET</t>
  </si>
  <si>
    <t xml:space="preserve">1</t>
  </si>
  <si>
    <t xml:space="preserve">K</t>
  </si>
  <si>
    <t xml:space="preserve">Montáž izolace tepelné potrubí potrubními pouzdry s Al fólií staženými Al páskou 1x D do 50 mm</t>
  </si>
  <si>
    <t xml:space="preserve">m</t>
  </si>
  <si>
    <t xml:space="preserve">základní</t>
  </si>
  <si>
    <t xml:space="preserve">16</t>
  </si>
  <si>
    <t xml:space="preserve">-1056459315</t>
  </si>
  <si>
    <t xml:space="preserve">M</t>
  </si>
  <si>
    <t xml:space="preserve">pouzdro izolační potrubní s jednostrannou Al fólií max. 250/100 °C 28/25 mm</t>
  </si>
  <si>
    <t xml:space="preserve">32</t>
  </si>
  <si>
    <t xml:space="preserve">-2053046190</t>
  </si>
  <si>
    <t xml:space="preserve">3</t>
  </si>
  <si>
    <t xml:space="preserve">Přesun hmot tonážní pro izolace tepelné v objektech v do 6 m</t>
  </si>
  <si>
    <t xml:space="preserve">t</t>
  </si>
  <si>
    <t xml:space="preserve">1507482958</t>
  </si>
  <si>
    <t xml:space="preserve">4</t>
  </si>
  <si>
    <t xml:space="preserve">Potrubí měděné tvrdé spojované lisováním DN 25 ZTI</t>
  </si>
  <si>
    <t xml:space="preserve">-1574091048</t>
  </si>
  <si>
    <t xml:space="preserve">5</t>
  </si>
  <si>
    <t xml:space="preserve">Chránička</t>
  </si>
  <si>
    <t xml:space="preserve">kpl</t>
  </si>
  <si>
    <t xml:space="preserve">1230545338</t>
  </si>
  <si>
    <t xml:space="preserve">6</t>
  </si>
  <si>
    <t xml:space="preserve">Výpustky plynovodní vedení a upevnění DN 20</t>
  </si>
  <si>
    <t xml:space="preserve">kus</t>
  </si>
  <si>
    <t xml:space="preserve">-262997041</t>
  </si>
  <si>
    <t xml:space="preserve">7</t>
  </si>
  <si>
    <t xml:space="preserve">Kohout kulový přímý G 3/4 PN 42 do 185°C plnoprůtokový vnitřní závit těžká řada</t>
  </si>
  <si>
    <t xml:space="preserve">1540877316</t>
  </si>
  <si>
    <t xml:space="preserve">8</t>
  </si>
  <si>
    <t xml:space="preserve">Přesun hmot tonážní pro vnitřní plynovod v objektech v do 6 m</t>
  </si>
  <si>
    <t xml:space="preserve">-17346062</t>
  </si>
  <si>
    <t xml:space="preserve">9</t>
  </si>
  <si>
    <t xml:space="preserve">remontáž kotle  na plyn kondenzačního o výkonu do 25 kW včetně příslušenství</t>
  </si>
  <si>
    <t xml:space="preserve">soubor</t>
  </si>
  <si>
    <t xml:space="preserve">43345166</t>
  </si>
  <si>
    <t xml:space="preserve">10</t>
  </si>
  <si>
    <t xml:space="preserve">Plynový kondenzační kotel o výkonu 25kW- nenaceňovat již instalováno</t>
  </si>
  <si>
    <t xml:space="preserve">-895716907</t>
  </si>
  <si>
    <t xml:space="preserve">11</t>
  </si>
  <si>
    <t xml:space="preserve">příslušenství ke kotli - nenaceňovat </t>
  </si>
  <si>
    <t xml:space="preserve">-129449414</t>
  </si>
  <si>
    <t xml:space="preserve">12</t>
  </si>
  <si>
    <t xml:space="preserve">-1694093825</t>
  </si>
  <si>
    <t xml:space="preserve">13</t>
  </si>
  <si>
    <t xml:space="preserve">1196267652</t>
  </si>
  <si>
    <t xml:space="preserve">14</t>
  </si>
  <si>
    <t xml:space="preserve">1303364221</t>
  </si>
  <si>
    <t xml:space="preserve">15</t>
  </si>
  <si>
    <t xml:space="preserve">171942786</t>
  </si>
  <si>
    <t xml:space="preserve">348483966</t>
  </si>
  <si>
    <t xml:space="preserve">17</t>
  </si>
  <si>
    <t xml:space="preserve">935820515</t>
  </si>
  <si>
    <t xml:space="preserve">18</t>
  </si>
  <si>
    <t xml:space="preserve">195334398</t>
  </si>
  <si>
    <t xml:space="preserve">19</t>
  </si>
  <si>
    <t xml:space="preserve">2109859352</t>
  </si>
  <si>
    <t xml:space="preserve">20</t>
  </si>
  <si>
    <t xml:space="preserve">ovládání druhého okruhu cvytápění </t>
  </si>
  <si>
    <t xml:space="preserve">776474764</t>
  </si>
  <si>
    <t xml:space="preserve">21</t>
  </si>
  <si>
    <t xml:space="preserve">-1016514050</t>
  </si>
  <si>
    <t xml:space="preserve">22</t>
  </si>
  <si>
    <t xml:space="preserve">Hadice napouštěcí pryžové D 16/23</t>
  </si>
  <si>
    <t xml:space="preserve">1930064792</t>
  </si>
  <si>
    <t xml:space="preserve">23</t>
  </si>
  <si>
    <t xml:space="preserve">Přesun hmot tonážní pro kotelny v objektech v do 6 m</t>
  </si>
  <si>
    <t xml:space="preserve">134147880</t>
  </si>
  <si>
    <t xml:space="preserve">24</t>
  </si>
  <si>
    <t xml:space="preserve">Montáž orientačních štítků</t>
  </si>
  <si>
    <t xml:space="preserve">-1352017639</t>
  </si>
  <si>
    <t xml:space="preserve">25</t>
  </si>
  <si>
    <t xml:space="preserve">Nádoba tlaková expanzní s membránou závitové připojení PN 0,6 o objemu 25 l</t>
  </si>
  <si>
    <t xml:space="preserve">-730836665</t>
  </si>
  <si>
    <t xml:space="preserve">26</t>
  </si>
  <si>
    <t xml:space="preserve">Příslušenství k expanzním nádobám bezpečnostní uzávěr G 3/4 k měření tlaku</t>
  </si>
  <si>
    <t xml:space="preserve">376202332</t>
  </si>
  <si>
    <t xml:space="preserve">27</t>
  </si>
  <si>
    <t xml:space="preserve">Přesun hmot tonážní pro strojovny v objektech v do 6 m</t>
  </si>
  <si>
    <t xml:space="preserve">576972351</t>
  </si>
  <si>
    <t xml:space="preserve">28</t>
  </si>
  <si>
    <t xml:space="preserve">Potrubí měděné tvrdé spojované tvrdým pájením D 15x1</t>
  </si>
  <si>
    <t xml:space="preserve">617672164</t>
  </si>
  <si>
    <t xml:space="preserve">29</t>
  </si>
  <si>
    <t xml:space="preserve">Potrubí měděné tvrdé spojované tvrdým pájením D 18x1</t>
  </si>
  <si>
    <t xml:space="preserve">-310579997</t>
  </si>
  <si>
    <t xml:space="preserve">30</t>
  </si>
  <si>
    <t xml:space="preserve">Potrubí měděné tvrdé spojované tvrdým pájením D 22x1</t>
  </si>
  <si>
    <t xml:space="preserve">-1332017325</t>
  </si>
  <si>
    <t xml:space="preserve">31</t>
  </si>
  <si>
    <t xml:space="preserve">Potrubí měděné tvrdé spojované tvrdým pájením D 28x1,5</t>
  </si>
  <si>
    <t xml:space="preserve">1116613441</t>
  </si>
  <si>
    <t xml:space="preserve">Příplatek k potrubí měděnému za potrubí vedené v kotelnách nebo strojovnách D 28x1,5</t>
  </si>
  <si>
    <t xml:space="preserve">2131558518</t>
  </si>
  <si>
    <t xml:space="preserve">33</t>
  </si>
  <si>
    <t xml:space="preserve">Příplatek k potrubí měděnému za zhotovení přípojky z trubek měděných D 15x1</t>
  </si>
  <si>
    <t xml:space="preserve">-1166105459</t>
  </si>
  <si>
    <t xml:space="preserve">34</t>
  </si>
  <si>
    <t xml:space="preserve">Příplatek k potrubí měděnému za zhotovení přípojky z trubek měděných D 28x1,5</t>
  </si>
  <si>
    <t xml:space="preserve">426787973</t>
  </si>
  <si>
    <t xml:space="preserve">35</t>
  </si>
  <si>
    <t xml:space="preserve">Zkouška těsnosti potrubí měděné do D 35x1,5</t>
  </si>
  <si>
    <t xml:space="preserve">395688531</t>
  </si>
  <si>
    <t xml:space="preserve">36</t>
  </si>
  <si>
    <t xml:space="preserve">Přesun hmot tonážní pro rozvody potrubí v objektech v do 6 m</t>
  </si>
  <si>
    <t xml:space="preserve">-1760519126</t>
  </si>
  <si>
    <t xml:space="preserve">37</t>
  </si>
  <si>
    <t xml:space="preserve">Ventil závitový odvzdušňovací G 3/8 PN 14 do 120°C automatický se zpětnou klapkou pro potrubí</t>
  </si>
  <si>
    <t xml:space="preserve">635767988</t>
  </si>
  <si>
    <t xml:space="preserve">38</t>
  </si>
  <si>
    <t xml:space="preserve">Ventil závitový termostatický přímý dvouregulační G 3/8 PN 16 do 110°C bez hlavice ovládání</t>
  </si>
  <si>
    <t xml:space="preserve">-973259557</t>
  </si>
  <si>
    <t xml:space="preserve">39</t>
  </si>
  <si>
    <t xml:space="preserve">Termostatická hlavice kapalinová PN 10 do 110°C </t>
  </si>
  <si>
    <t xml:space="preserve">-1358379830</t>
  </si>
  <si>
    <t xml:space="preserve">40</t>
  </si>
  <si>
    <t xml:space="preserve">Termostatická hlavice kapalinová PN 10 do 110°C otopných těles VK</t>
  </si>
  <si>
    <t xml:space="preserve">1887763323</t>
  </si>
  <si>
    <t xml:space="preserve">41</t>
  </si>
  <si>
    <t xml:space="preserve">Šroubení topenářské přímé G 3/4 PN 16 do 120°C</t>
  </si>
  <si>
    <t xml:space="preserve">-1087773976</t>
  </si>
  <si>
    <t xml:space="preserve">42</t>
  </si>
  <si>
    <t xml:space="preserve">Šroubení topenářské přímé G 1 PN 16 do 120°C</t>
  </si>
  <si>
    <t xml:space="preserve">1721613825</t>
  </si>
  <si>
    <t xml:space="preserve">43</t>
  </si>
  <si>
    <t xml:space="preserve">Armatura připojovací rohová G 3/4x18 PN 10 do 110°C radiátorů typu VK</t>
  </si>
  <si>
    <t xml:space="preserve">687019350</t>
  </si>
  <si>
    <t xml:space="preserve">44</t>
  </si>
  <si>
    <t xml:space="preserve">Šroubení regulační radiátorové přímé G 3/8 s vypouštěním</t>
  </si>
  <si>
    <t xml:space="preserve">-1565399796</t>
  </si>
  <si>
    <t xml:space="preserve">45</t>
  </si>
  <si>
    <t xml:space="preserve">Kohout plnící a vypouštěcí G 3/8 PN 10 do 90°C závitový</t>
  </si>
  <si>
    <t xml:space="preserve">850547922</t>
  </si>
  <si>
    <t xml:space="preserve">46</t>
  </si>
  <si>
    <t xml:space="preserve">Filtr závitový přímý G 1 PN 16 do 130°C s vnitřními závity</t>
  </si>
  <si>
    <t xml:space="preserve">-2106146819</t>
  </si>
  <si>
    <t xml:space="preserve">47</t>
  </si>
  <si>
    <t xml:space="preserve">Kohout kulový přímý G 1 PN 42 do 185°C plnoprůtokový vnitřní závit těžká řada</t>
  </si>
  <si>
    <t xml:space="preserve">-1756951917</t>
  </si>
  <si>
    <t xml:space="preserve">48</t>
  </si>
  <si>
    <t xml:space="preserve">Tlakoměr s pevným stonkem a zpětnou klapkou tlak 0-16 bar průměr 63 mm zadní připojení</t>
  </si>
  <si>
    <t xml:space="preserve">-275418791</t>
  </si>
  <si>
    <t xml:space="preserve">49</t>
  </si>
  <si>
    <t xml:space="preserve">Přesun hmot tonážní pro armatury v objektech v do 6 m</t>
  </si>
  <si>
    <t xml:space="preserve">-319389947</t>
  </si>
  <si>
    <t xml:space="preserve">50</t>
  </si>
  <si>
    <t xml:space="preserve">Otopné těleso panelové dvoudeskové 2 přídavné přestupní plochy výška/délka 500/1100 mm </t>
  </si>
  <si>
    <t xml:space="preserve">-48017283</t>
  </si>
  <si>
    <t xml:space="preserve">51</t>
  </si>
  <si>
    <t xml:space="preserve">Otopné těleso panelové dvoudeskové 2 přídavné přestupní plochy výška/délka 900/500 mm </t>
  </si>
  <si>
    <t xml:space="preserve">-631206262</t>
  </si>
  <si>
    <t xml:space="preserve">52</t>
  </si>
  <si>
    <t xml:space="preserve">Otopné těleso panelové VK jednodeskové 1 přídavná přestupní plocha výška/délka 600/400mm </t>
  </si>
  <si>
    <t xml:space="preserve">266523296</t>
  </si>
  <si>
    <t xml:space="preserve">53</t>
  </si>
  <si>
    <t xml:space="preserve">Otopné těleso panelové VK jednodeskové 1 přídavná přestupní plocha výška/délka 600/500mm</t>
  </si>
  <si>
    <t xml:space="preserve">-1928215046</t>
  </si>
  <si>
    <t xml:space="preserve">54</t>
  </si>
  <si>
    <t xml:space="preserve">Otopné těleso panelové VK jednodeskové 1 přídavná přestupní plocha výška/délka 600/700mm </t>
  </si>
  <si>
    <t xml:space="preserve">1301320029</t>
  </si>
  <si>
    <t xml:space="preserve">55</t>
  </si>
  <si>
    <t xml:space="preserve">Otopné těleso panelové VK dvoudeskové bez přídavné přestupní plochy výška/délka 500/900mm </t>
  </si>
  <si>
    <t xml:space="preserve">-1389281472</t>
  </si>
  <si>
    <t xml:space="preserve">56</t>
  </si>
  <si>
    <t xml:space="preserve">Otopné těleso panel VK dvoudeskové bez přídavné přestupní plochy výška/délka 500/1000 mm </t>
  </si>
  <si>
    <t xml:space="preserve">1225639290</t>
  </si>
  <si>
    <t xml:space="preserve">57</t>
  </si>
  <si>
    <t xml:space="preserve">Otopné těleso panelové VK dvoudeskové bez přídavné přestupní plochy výška/délka 600/500mm </t>
  </si>
  <si>
    <t xml:space="preserve">-931789314</t>
  </si>
  <si>
    <t xml:space="preserve">58</t>
  </si>
  <si>
    <t xml:space="preserve">Otopné těleso panelové VK třídeskové 3 přídavné přestupní plochy výška/délka 600/700 mm </t>
  </si>
  <si>
    <t xml:space="preserve">-1103510141</t>
  </si>
  <si>
    <t xml:space="preserve">59</t>
  </si>
  <si>
    <t xml:space="preserve">Montáž konvektoru s osazením na konzoly </t>
  </si>
  <si>
    <t xml:space="preserve">-47113827</t>
  </si>
  <si>
    <t xml:space="preserve">60</t>
  </si>
  <si>
    <t xml:space="preserve">Konvektor na podlahu s přirozenou konvekcí 080/15/24 včetně příslušenství</t>
  </si>
  <si>
    <t xml:space="preserve">-1593998512</t>
  </si>
  <si>
    <t xml:space="preserve">61</t>
  </si>
  <si>
    <t xml:space="preserve">Konvektor na podlahu s přirozenou konvekcí 120/15/24 včetně příslušenství</t>
  </si>
  <si>
    <t xml:space="preserve">-1650433936</t>
  </si>
  <si>
    <t xml:space="preserve">62</t>
  </si>
  <si>
    <t xml:space="preserve">Konvektor na podlahu s přirozenou konvekcí 160/15/24 včetně příslušenství</t>
  </si>
  <si>
    <t xml:space="preserve">1959953652</t>
  </si>
  <si>
    <t xml:space="preserve">63</t>
  </si>
  <si>
    <t xml:space="preserve">Přesun hmot tonážní pro otopná tělesa v objektech v do 6 m</t>
  </si>
  <si>
    <t xml:space="preserve">-1312745021</t>
  </si>
  <si>
    <t xml:space="preserve">64</t>
  </si>
  <si>
    <t xml:space="preserve">Montáž atypických zámečnických konstrukcí hmotnosti do 5 kg</t>
  </si>
  <si>
    <t xml:space="preserve">kg</t>
  </si>
  <si>
    <t xml:space="preserve">-877515376</t>
  </si>
  <si>
    <t xml:space="preserve">65</t>
  </si>
  <si>
    <t xml:space="preserve">Závěsy, konzole, tyče, objímky apod</t>
  </si>
  <si>
    <t xml:space="preserve">527813964</t>
  </si>
  <si>
    <t xml:space="preserve">66</t>
  </si>
  <si>
    <t xml:space="preserve">Přesun hmot tonážní pro zámečnické konstrukce v objektech v do 6 m</t>
  </si>
  <si>
    <t xml:space="preserve">883971775</t>
  </si>
  <si>
    <t xml:space="preserve">67</t>
  </si>
  <si>
    <t xml:space="preserve">Základní jednonásobný syntetický nátěr potrubí DN do 50 mm</t>
  </si>
  <si>
    <t xml:space="preserve">-188012688</t>
  </si>
  <si>
    <t xml:space="preserve">68</t>
  </si>
  <si>
    <t xml:space="preserve">Krycí dvojnásobný syntetický nátěr potrubí DN do 50 mm</t>
  </si>
  <si>
    <t xml:space="preserve">-1451262528</t>
  </si>
  <si>
    <t xml:space="preserve">69</t>
  </si>
  <si>
    <t xml:space="preserve">Zapojení regulace, napojení na rozvod elektrické energie</t>
  </si>
  <si>
    <t xml:space="preserve">256</t>
  </si>
  <si>
    <t xml:space="preserve">-988827968</t>
  </si>
  <si>
    <t xml:space="preserve">70</t>
  </si>
  <si>
    <t xml:space="preserve">Uvedení kotle do provozu</t>
  </si>
  <si>
    <t xml:space="preserve">-1332990912</t>
  </si>
  <si>
    <t xml:space="preserve">71</t>
  </si>
  <si>
    <t xml:space="preserve">Zaškolení obsluhy</t>
  </si>
  <si>
    <t xml:space="preserve">-135677591</t>
  </si>
  <si>
    <t xml:space="preserve">72</t>
  </si>
  <si>
    <t xml:space="preserve">Proplach potrubí + tlaková zkouška</t>
  </si>
  <si>
    <t xml:space="preserve">512</t>
  </si>
  <si>
    <t xml:space="preserve">288358577</t>
  </si>
  <si>
    <t xml:space="preserve">73</t>
  </si>
  <si>
    <t xml:space="preserve">Topná zkouška</t>
  </si>
  <si>
    <t xml:space="preserve">hod</t>
  </si>
  <si>
    <t xml:space="preserve">-522289574</t>
  </si>
  <si>
    <t xml:space="preserve">74</t>
  </si>
  <si>
    <t xml:space="preserve">Zařízení staveniště, obsluhy</t>
  </si>
  <si>
    <t xml:space="preserve">1024</t>
  </si>
  <si>
    <t xml:space="preserve">-1802968770</t>
  </si>
  <si>
    <t xml:space="preserve">75</t>
  </si>
  <si>
    <t xml:space="preserve">Koordinační činnost</t>
  </si>
  <si>
    <t xml:space="preserve">-417725184</t>
  </si>
  <si>
    <t xml:space="preserve">76</t>
  </si>
  <si>
    <t xml:space="preserve">Mimostaveništní doprava materiálů</t>
  </si>
  <si>
    <t xml:space="preserve">-1146754470</t>
  </si>
  <si>
    <t xml:space="preserve">77</t>
  </si>
  <si>
    <t xml:space="preserve">Doklady, záruční listy, protokoly, dokumentace skutečného stavu</t>
  </si>
  <si>
    <t xml:space="preserve">-534395825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</si>
</sst>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\.mm\.yyyy"/>
    <numFmt numFmtId="166" formatCode="#,##0.00"/>
    <numFmt numFmtId="167" formatCode="#,##0.00%"/>
    <numFmt numFmtId="168" formatCode="General"/>
    <numFmt numFmtId="169" formatCode="#,##0.00000"/>
    <numFmt numFmtId="170" formatCode="#,##0.000"/>
  </numFmts>
  <fonts count="2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rebuchet MS"/>
      <family val="0"/>
      <charset val="1"/>
    </font>
    <font>
      <sz val="10"/>
      <color rgb="FF960000"/>
      <name val="Trebuchet MS"/>
      <family val="0"/>
      <charset val="1"/>
    </font>
    <font>
      <u val="single"/>
      <sz val="10"/>
      <color rgb="FF0563C1"/>
      <name val="Trebuchet MS"/>
      <family val="0"/>
      <charset val="1"/>
    </font>
    <font>
      <u val="single"/>
      <sz val="11"/>
      <color rgb="FF0563C1"/>
      <name val="Calibri"/>
      <family val="2"/>
      <charset val="238"/>
    </font>
    <font>
      <sz val="8"/>
      <color rgb="FF3366FF"/>
      <name val="Trebuchet MS"/>
      <family val="0"/>
      <charset val="1"/>
    </font>
    <font>
      <b val="true"/>
      <sz val="16"/>
      <name val="Trebuchet MS"/>
      <family val="0"/>
      <charset val="1"/>
    </font>
    <font>
      <b val="true"/>
      <sz val="12"/>
      <name val="Trebuchet MS"/>
      <family val="0"/>
      <charset val="1"/>
    </font>
    <font>
      <sz val="9"/>
      <color rgb="FF969696"/>
      <name val="Trebuchet MS"/>
      <family val="0"/>
      <charset val="1"/>
    </font>
    <font>
      <sz val="9"/>
      <name val="Trebuchet MS"/>
      <family val="0"/>
      <charset val="1"/>
    </font>
    <font>
      <sz val="10"/>
      <color rgb="FF464646"/>
      <name val="Trebuchet MS"/>
      <family val="0"/>
      <charset val="1"/>
    </font>
    <font>
      <b val="true"/>
      <sz val="10"/>
      <name val="Trebuchet MS"/>
      <family val="0"/>
      <charset val="1"/>
    </font>
    <font>
      <sz val="8"/>
      <color rgb="FF969696"/>
      <name val="Trebuchet MS"/>
      <family val="0"/>
      <charset val="1"/>
    </font>
    <font>
      <b val="true"/>
      <sz val="10"/>
      <color rgb="FF464646"/>
      <name val="Trebuchet MS"/>
      <family val="0"/>
      <charset val="1"/>
    </font>
    <font>
      <sz val="10"/>
      <color rgb="FF969696"/>
      <name val="Trebuchet MS"/>
      <family val="0"/>
      <charset val="1"/>
    </font>
    <font>
      <b val="true"/>
      <sz val="12"/>
      <color rgb="FF800000"/>
      <name val="Trebuchet MS"/>
      <family val="0"/>
      <charset val="1"/>
    </font>
    <font>
      <b val="true"/>
      <sz val="12"/>
      <color rgb="FF960000"/>
      <name val="Trebuchet MS"/>
      <family val="0"/>
      <charset val="1"/>
    </font>
    <font>
      <sz val="12"/>
      <color rgb="FF003366"/>
      <name val="Trebuchet MS"/>
      <family val="0"/>
      <charset val="1"/>
    </font>
    <font>
      <sz val="10"/>
      <color rgb="FF003366"/>
      <name val="Trebuchet MS"/>
      <family val="0"/>
      <charset val="1"/>
    </font>
    <font>
      <sz val="8"/>
      <color rgb="FF960000"/>
      <name val="Trebuchet MS"/>
      <family val="0"/>
      <charset val="1"/>
    </font>
    <font>
      <b val="true"/>
      <sz val="8"/>
      <name val="Trebuchet MS"/>
      <family val="0"/>
      <charset val="1"/>
    </font>
    <font>
      <sz val="8"/>
      <color rgb="FF003366"/>
      <name val="Trebuchet MS"/>
      <family val="0"/>
      <charset val="1"/>
    </font>
    <font>
      <i val="true"/>
      <sz val="8"/>
      <color rgb="FF0000FF"/>
      <name val="Trebuchet MS"/>
      <family val="0"/>
      <charset val="1"/>
    </font>
    <font>
      <i val="true"/>
      <sz val="8"/>
      <color rgb="FFFF0000"/>
      <name val="Trebuchet MS"/>
      <family val="2"/>
      <charset val="238"/>
    </font>
    <font>
      <i val="true"/>
      <sz val="8"/>
      <color rgb="FF0000FF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0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1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1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2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3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5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2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2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1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2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5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starosta/Desktop/Rekonstrukce%20O&#218;%20Skr&#353;&#237;n%20VZMR/Prov&#225;d&#283;c&#237;%20PD%202020/Rozpo&#269;et%20-%20O&#218;%20Skr&#353;&#237;n%20&#269;.p.%2048%20-%20UT+OPZ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D1-4b - Stavební úpravy O..."/>
    </sheetNames>
    <sheetDataSet>
      <sheetData sheetId="0">
        <row r="8">
          <cell r="AN8" t="str">
            <v>24. 11. 2020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BL216"/>
  <sheetViews>
    <sheetView showFormulas="false" showGridLines="true" showRowColHeaders="true" showZeros="true" rightToLeft="false" tabSelected="true" showOutlineSymbols="true" defaultGridColor="true" view="normal" topLeftCell="A115" colorId="64" zoomScale="100" zoomScaleNormal="100" zoomScalePageLayoutView="100" workbookViewId="0">
      <selection pane="topLeft" activeCell="E126" activeCellId="0" sqref="E126"/>
    </sheetView>
  </sheetViews>
  <sheetFormatPr defaultColWidth="9.19140625" defaultRowHeight="14.5" zeroHeight="false" outlineLevelRow="0" outlineLevelCol="0"/>
  <cols>
    <col collapsed="false" customWidth="true" hidden="false" outlineLevel="0" max="1" min="1" style="1" width="7.18"/>
    <col collapsed="false" customWidth="true" hidden="false" outlineLevel="0" max="2" min="2" style="1" width="1.46"/>
    <col collapsed="false" customWidth="true" hidden="false" outlineLevel="0" max="3" min="3" style="1" width="3.54"/>
    <col collapsed="false" customWidth="true" hidden="false" outlineLevel="0" max="4" min="4" style="1" width="13.17"/>
    <col collapsed="false" customWidth="true" hidden="false" outlineLevel="0" max="6" min="5" style="1" width="9.54"/>
    <col collapsed="false" customWidth="true" hidden="false" outlineLevel="0" max="7" min="7" style="1" width="10.73"/>
    <col collapsed="false" customWidth="true" hidden="false" outlineLevel="0" max="8" min="8" style="1" width="26.27"/>
    <col collapsed="false" customWidth="true" hidden="false" outlineLevel="0" max="9" min="9" style="1" width="8"/>
    <col collapsed="false" customWidth="true" hidden="false" outlineLevel="0" max="10" min="10" style="1" width="9.82"/>
    <col collapsed="false" customWidth="true" hidden="false" outlineLevel="0" max="11" min="11" style="1" width="10.27"/>
    <col collapsed="false" customWidth="true" hidden="false" outlineLevel="0" max="13" min="12" style="1" width="5.17"/>
    <col collapsed="false" customWidth="true" hidden="false" outlineLevel="0" max="14" min="14" style="1" width="1.73"/>
    <col collapsed="false" customWidth="true" hidden="false" outlineLevel="0" max="15" min="15" style="1" width="10.73"/>
    <col collapsed="false" customWidth="true" hidden="false" outlineLevel="0" max="16" min="16" style="1" width="3.54"/>
    <col collapsed="false" customWidth="true" hidden="false" outlineLevel="0" max="17" min="17" style="1" width="1.46"/>
    <col collapsed="false" customWidth="true" hidden="false" outlineLevel="0" max="18" min="18" style="1" width="7"/>
    <col collapsed="false" customWidth="true" hidden="true" outlineLevel="0" max="19" min="19" style="1" width="25.45"/>
    <col collapsed="false" customWidth="true" hidden="true" outlineLevel="0" max="20" min="20" style="1" width="14.01"/>
    <col collapsed="false" customWidth="true" hidden="true" outlineLevel="0" max="21" min="21" style="1" width="10.54"/>
    <col collapsed="false" customWidth="true" hidden="true" outlineLevel="0" max="22" min="22" style="1" width="14.01"/>
    <col collapsed="false" customWidth="true" hidden="true" outlineLevel="0" max="23" min="23" style="1" width="10.46"/>
    <col collapsed="false" customWidth="true" hidden="true" outlineLevel="0" max="24" min="24" style="1" width="12.82"/>
    <col collapsed="false" customWidth="true" hidden="true" outlineLevel="0" max="25" min="25" style="1" width="9.46"/>
    <col collapsed="false" customWidth="true" hidden="true" outlineLevel="0" max="26" min="26" style="1" width="12.82"/>
    <col collapsed="false" customWidth="true" hidden="true" outlineLevel="0" max="27" min="27" style="1" width="2.18"/>
    <col collapsed="false" customWidth="true" hidden="true" outlineLevel="0" max="28" min="28" style="1" width="9.46"/>
    <col collapsed="false" customWidth="true" hidden="true" outlineLevel="0" max="29" min="29" style="1" width="12.82"/>
    <col collapsed="false" customWidth="true" hidden="true" outlineLevel="0" max="30" min="30" style="1" width="14.01"/>
    <col collapsed="false" customWidth="true" hidden="true" outlineLevel="0" max="98" min="31" style="1" width="11.52"/>
    <col collapsed="false" customWidth="false" hidden="false" outlineLevel="0" max="1024" min="99" style="1" width="9.18"/>
  </cols>
  <sheetData>
    <row r="1" customFormat="false" ht="21.75" hidden="true" customHeight="true" outlineLevel="0" collapsed="false">
      <c r="B1" s="2"/>
      <c r="C1" s="2"/>
      <c r="D1" s="3" t="s">
        <v>0</v>
      </c>
      <c r="E1" s="4" t="s">
        <v>1</v>
      </c>
      <c r="F1" s="4"/>
      <c r="G1" s="5" t="s">
        <v>2</v>
      </c>
      <c r="H1" s="5"/>
      <c r="I1" s="5"/>
      <c r="J1" s="5"/>
      <c r="K1" s="4" t="s">
        <v>3</v>
      </c>
      <c r="L1" s="2"/>
      <c r="M1" s="2"/>
      <c r="N1" s="3" t="s">
        <v>4</v>
      </c>
      <c r="O1" s="2"/>
      <c r="P1" s="2"/>
      <c r="Q1" s="2"/>
      <c r="R1" s="4" t="s">
        <v>5</v>
      </c>
      <c r="S1" s="4"/>
    </row>
    <row r="2" customFormat="false" ht="37" hidden="true" customHeight="true" outlineLevel="0" collapsed="false">
      <c r="C2" s="6" t="s">
        <v>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R2" s="6" t="s">
        <v>7</v>
      </c>
      <c r="S2" s="6"/>
      <c r="T2" s="6"/>
      <c r="U2" s="6"/>
      <c r="V2" s="6"/>
      <c r="W2" s="6"/>
      <c r="X2" s="6"/>
      <c r="Y2" s="6"/>
      <c r="Z2" s="6"/>
      <c r="AA2" s="6"/>
      <c r="AB2" s="6"/>
      <c r="AS2" s="7" t="s">
        <v>8</v>
      </c>
    </row>
    <row r="3" customFormat="false" ht="37" hidden="false" customHeight="true" outlineLevel="0" collapsed="false"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8"/>
      <c r="AS3" s="7"/>
    </row>
    <row r="4" customFormat="false" ht="7" hidden="false" customHeight="true" outlineLevel="0" collapsed="false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AS4" s="7" t="s">
        <v>9</v>
      </c>
    </row>
    <row r="5" customFormat="false" ht="37" hidden="false" customHeight="true" outlineLevel="0" collapsed="false">
      <c r="B5" s="13"/>
      <c r="C5" s="14" t="s">
        <v>10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S5" s="9" t="s">
        <v>11</v>
      </c>
      <c r="AS5" s="7" t="s">
        <v>12</v>
      </c>
    </row>
    <row r="6" customFormat="false" ht="7" hidden="false" customHeight="true" outlineLevel="0" collapsed="false"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5"/>
    </row>
    <row r="7" s="17" customFormat="true" ht="32.9" hidden="false" customHeight="true" outlineLevel="0" collapsed="false">
      <c r="B7" s="18"/>
      <c r="C7" s="19"/>
      <c r="D7" s="20" t="s">
        <v>13</v>
      </c>
      <c r="E7" s="21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19"/>
      <c r="Q7" s="22"/>
    </row>
    <row r="8" s="17" customFormat="true" ht="14.5" hidden="true" customHeight="true" outlineLevel="0" collapsed="false">
      <c r="B8" s="18"/>
      <c r="C8" s="19"/>
      <c r="D8" s="23" t="s">
        <v>15</v>
      </c>
      <c r="E8" s="24"/>
      <c r="F8" s="19"/>
      <c r="G8" s="19"/>
      <c r="H8" s="19"/>
      <c r="I8" s="19"/>
      <c r="J8" s="19"/>
      <c r="K8" s="19"/>
      <c r="L8" s="23" t="s">
        <v>16</v>
      </c>
      <c r="M8" s="19"/>
      <c r="N8" s="24"/>
      <c r="O8" s="19"/>
      <c r="P8" s="19"/>
      <c r="Q8" s="22"/>
    </row>
    <row r="9" s="17" customFormat="true" ht="14.5" hidden="false" customHeight="true" outlineLevel="0" collapsed="false">
      <c r="B9" s="18"/>
      <c r="C9" s="19"/>
      <c r="D9" s="23" t="s">
        <v>17</v>
      </c>
      <c r="E9" s="24" t="s">
        <v>18</v>
      </c>
      <c r="F9" s="19"/>
      <c r="G9" s="19"/>
      <c r="H9" s="19"/>
      <c r="I9" s="19"/>
      <c r="J9" s="19"/>
      <c r="K9" s="19"/>
      <c r="L9" s="23" t="s">
        <v>19</v>
      </c>
      <c r="M9" s="19"/>
      <c r="N9" s="25" t="str">
        <f aca="false">'[1]Rekapitulace stavby'!AN8</f>
        <v>24. 11. 2020</v>
      </c>
      <c r="O9" s="25"/>
      <c r="P9" s="19"/>
      <c r="Q9" s="22"/>
    </row>
    <row r="10" s="17" customFormat="true" ht="10.9" hidden="false" customHeight="true" outlineLevel="0" collapsed="false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2"/>
    </row>
    <row r="11" s="17" customFormat="true" ht="14.5" hidden="false" customHeight="true" outlineLevel="0" collapsed="false">
      <c r="B11" s="18"/>
      <c r="C11" s="19"/>
      <c r="D11" s="23" t="s">
        <v>20</v>
      </c>
      <c r="E11" s="19" t="s">
        <v>21</v>
      </c>
      <c r="F11" s="19"/>
      <c r="G11" s="19"/>
      <c r="H11" s="19"/>
      <c r="I11" s="19"/>
      <c r="J11" s="19"/>
      <c r="K11" s="19"/>
      <c r="L11" s="23" t="s">
        <v>22</v>
      </c>
      <c r="M11" s="19"/>
      <c r="N11" s="24" t="n">
        <v>266141</v>
      </c>
      <c r="O11" s="24"/>
      <c r="P11" s="19"/>
      <c r="Q11" s="22"/>
    </row>
    <row r="12" s="17" customFormat="true" ht="18" hidden="false" customHeight="true" outlineLevel="0" collapsed="false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23" t="s">
        <v>23</v>
      </c>
      <c r="M12" s="19"/>
      <c r="N12" s="24"/>
      <c r="O12" s="24"/>
      <c r="P12" s="19"/>
      <c r="Q12" s="22"/>
    </row>
    <row r="13" s="17" customFormat="true" ht="7" hidden="false" customHeight="true" outlineLevel="0" collapsed="false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2"/>
    </row>
    <row r="14" s="17" customFormat="true" ht="14.5" hidden="false" customHeight="true" outlineLevel="0" collapsed="false">
      <c r="B14" s="18"/>
      <c r="C14" s="19"/>
      <c r="D14" s="23" t="s">
        <v>24</v>
      </c>
      <c r="E14" s="19"/>
      <c r="F14" s="19"/>
      <c r="G14" s="19"/>
      <c r="H14" s="19"/>
      <c r="I14" s="19"/>
      <c r="J14" s="19"/>
      <c r="K14" s="19"/>
      <c r="L14" s="23" t="s">
        <v>22</v>
      </c>
      <c r="M14" s="19"/>
      <c r="N14" s="24"/>
      <c r="O14" s="24"/>
      <c r="P14" s="19"/>
      <c r="Q14" s="22"/>
    </row>
    <row r="15" s="17" customFormat="true" ht="18" hidden="false" customHeight="true" outlineLevel="0" collapsed="false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23" t="s">
        <v>23</v>
      </c>
      <c r="M15" s="19"/>
      <c r="N15" s="24"/>
      <c r="O15" s="24"/>
      <c r="P15" s="19"/>
      <c r="Q15" s="22"/>
    </row>
    <row r="16" s="17" customFormat="true" ht="7" hidden="true" customHeight="true" outlineLevel="0" collapsed="false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2"/>
    </row>
    <row r="17" s="17" customFormat="true" ht="14.5" hidden="true" customHeight="true" outlineLevel="0" collapsed="false">
      <c r="B17" s="18"/>
      <c r="C17" s="19"/>
      <c r="D17" s="23" t="s">
        <v>25</v>
      </c>
      <c r="E17" s="19"/>
      <c r="F17" s="19"/>
      <c r="G17" s="19"/>
      <c r="H17" s="19"/>
      <c r="I17" s="19"/>
      <c r="J17" s="19"/>
      <c r="K17" s="19"/>
      <c r="L17" s="23" t="s">
        <v>22</v>
      </c>
      <c r="M17" s="19"/>
      <c r="N17" s="24"/>
      <c r="O17" s="24"/>
      <c r="P17" s="19"/>
      <c r="Q17" s="22"/>
    </row>
    <row r="18" s="17" customFormat="true" ht="18" hidden="true" customHeight="true" outlineLevel="0" collapsed="false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23" t="s">
        <v>23</v>
      </c>
      <c r="M18" s="19"/>
      <c r="N18" s="24"/>
      <c r="O18" s="24"/>
      <c r="P18" s="19"/>
      <c r="Q18" s="22"/>
    </row>
    <row r="19" s="17" customFormat="true" ht="7" hidden="true" customHeight="true" outlineLevel="0" collapsed="false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2"/>
    </row>
    <row r="20" s="17" customFormat="true" ht="14.5" hidden="true" customHeight="true" outlineLevel="0" collapsed="false">
      <c r="B20" s="18"/>
      <c r="C20" s="19"/>
      <c r="D20" s="23" t="s">
        <v>26</v>
      </c>
      <c r="E20" s="19"/>
      <c r="F20" s="19"/>
      <c r="G20" s="19"/>
      <c r="H20" s="19"/>
      <c r="I20" s="19"/>
      <c r="J20" s="19"/>
      <c r="K20" s="19"/>
      <c r="L20" s="23" t="s">
        <v>22</v>
      </c>
      <c r="M20" s="19"/>
      <c r="N20" s="24"/>
      <c r="O20" s="24"/>
      <c r="P20" s="19"/>
      <c r="Q20" s="22"/>
    </row>
    <row r="21" s="17" customFormat="true" ht="18" hidden="true" customHeight="true" outlineLevel="0" collapsed="false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23" t="s">
        <v>23</v>
      </c>
      <c r="M21" s="19"/>
      <c r="N21" s="24"/>
      <c r="O21" s="24"/>
      <c r="P21" s="19"/>
      <c r="Q21" s="22"/>
    </row>
    <row r="22" s="17" customFormat="true" ht="7" hidden="true" customHeight="true" outlineLevel="0" collapsed="false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2"/>
    </row>
    <row r="23" s="17" customFormat="true" ht="14.5" hidden="true" customHeight="true" outlineLevel="0" collapsed="false">
      <c r="B23" s="18"/>
      <c r="C23" s="19"/>
      <c r="D23" s="23" t="s">
        <v>27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2"/>
    </row>
    <row r="24" s="17" customFormat="true" ht="16.5" hidden="true" customHeight="true" outlineLevel="0" collapsed="false">
      <c r="B24" s="18"/>
      <c r="C24" s="19"/>
      <c r="D24" s="19"/>
      <c r="E24" s="26"/>
      <c r="F24" s="26"/>
      <c r="G24" s="26"/>
      <c r="H24" s="26"/>
      <c r="I24" s="26"/>
      <c r="J24" s="26"/>
      <c r="K24" s="26"/>
      <c r="L24" s="19"/>
      <c r="M24" s="19"/>
      <c r="N24" s="19"/>
      <c r="O24" s="19"/>
      <c r="P24" s="19"/>
      <c r="Q24" s="22"/>
    </row>
    <row r="25" s="17" customFormat="true" ht="7" hidden="false" customHeight="true" outlineLevel="0" collapsed="false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2"/>
    </row>
    <row r="26" s="17" customFormat="true" ht="7" hidden="false" customHeight="true" outlineLevel="0" collapsed="false">
      <c r="B26" s="18"/>
      <c r="C26" s="1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9"/>
      <c r="Q26" s="22"/>
    </row>
    <row r="27" s="17" customFormat="true" ht="14.5" hidden="false" customHeight="true" outlineLevel="0" collapsed="false">
      <c r="B27" s="18"/>
      <c r="C27" s="19"/>
      <c r="D27" s="28" t="s">
        <v>28</v>
      </c>
      <c r="E27" s="19"/>
      <c r="F27" s="19"/>
      <c r="G27" s="19"/>
      <c r="H27" s="19"/>
      <c r="I27" s="19"/>
      <c r="J27" s="19"/>
      <c r="K27" s="19"/>
      <c r="L27" s="29" t="n">
        <f aca="false">M88</f>
        <v>0</v>
      </c>
      <c r="M27" s="29"/>
      <c r="N27" s="29"/>
      <c r="O27" s="29"/>
      <c r="P27" s="19"/>
      <c r="Q27" s="22"/>
    </row>
    <row r="28" s="17" customFormat="true" ht="14.5" hidden="false" customHeight="true" outlineLevel="0" collapsed="false">
      <c r="B28" s="18"/>
      <c r="C28" s="19"/>
      <c r="D28" s="30" t="s">
        <v>29</v>
      </c>
      <c r="E28" s="19"/>
      <c r="F28" s="19"/>
      <c r="G28" s="19"/>
      <c r="H28" s="19"/>
      <c r="I28" s="19"/>
      <c r="J28" s="19"/>
      <c r="K28" s="19"/>
      <c r="L28" s="29" t="n">
        <f aca="false">M105</f>
        <v>0</v>
      </c>
      <c r="M28" s="29"/>
      <c r="N28" s="29"/>
      <c r="O28" s="29"/>
      <c r="P28" s="19"/>
      <c r="Q28" s="22"/>
    </row>
    <row r="29" s="17" customFormat="true" ht="7" hidden="false" customHeight="true" outlineLevel="0" collapsed="false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2"/>
    </row>
    <row r="30" s="17" customFormat="true" ht="25.4" hidden="false" customHeight="true" outlineLevel="0" collapsed="false">
      <c r="B30" s="18"/>
      <c r="C30" s="19"/>
      <c r="D30" s="31" t="s">
        <v>30</v>
      </c>
      <c r="E30" s="19"/>
      <c r="F30" s="19"/>
      <c r="G30" s="19"/>
      <c r="H30" s="19"/>
      <c r="I30" s="19"/>
      <c r="J30" s="19"/>
      <c r="K30" s="19"/>
      <c r="L30" s="32" t="n">
        <f aca="false">ROUND(L27+L28,2)</f>
        <v>0</v>
      </c>
      <c r="M30" s="32"/>
      <c r="N30" s="32"/>
      <c r="O30" s="32"/>
      <c r="P30" s="19"/>
      <c r="Q30" s="22"/>
    </row>
    <row r="31" s="17" customFormat="true" ht="7" hidden="false" customHeight="true" outlineLevel="0" collapsed="false">
      <c r="B31" s="18"/>
      <c r="C31" s="1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9"/>
      <c r="Q31" s="22"/>
    </row>
    <row r="32" s="17" customFormat="true" ht="14.5" hidden="false" customHeight="true" outlineLevel="0" collapsed="false">
      <c r="B32" s="18"/>
      <c r="C32" s="19"/>
      <c r="D32" s="33" t="s">
        <v>31</v>
      </c>
      <c r="E32" s="34" t="n">
        <v>0.21</v>
      </c>
      <c r="F32" s="35" t="s">
        <v>32</v>
      </c>
      <c r="G32" s="36" t="n">
        <f aca="false">ROUND((SUM(BD105:BD106)+SUM(BD123:BD215)), 2)</f>
        <v>0</v>
      </c>
      <c r="H32" s="36"/>
      <c r="I32" s="36"/>
      <c r="J32" s="19"/>
      <c r="K32" s="19"/>
      <c r="L32" s="36" t="n">
        <f aca="false">ROUND(ROUND((SUM(BD105:BD106)+SUM(BD123:BD215)), 2)*E32, 2)</f>
        <v>0</v>
      </c>
      <c r="M32" s="36"/>
      <c r="N32" s="36"/>
      <c r="O32" s="36"/>
      <c r="P32" s="19"/>
      <c r="Q32" s="22"/>
    </row>
    <row r="33" s="17" customFormat="true" ht="14.5" hidden="false" customHeight="true" outlineLevel="0" collapsed="false">
      <c r="B33" s="18"/>
      <c r="C33" s="19"/>
      <c r="D33" s="19"/>
      <c r="E33" s="34" t="n">
        <v>0.15</v>
      </c>
      <c r="F33" s="35" t="s">
        <v>32</v>
      </c>
      <c r="G33" s="36" t="n">
        <f aca="false">ROUND((SUM(BE105:BE106)+SUM(BE123:BE215)), 2)</f>
        <v>0</v>
      </c>
      <c r="H33" s="36"/>
      <c r="I33" s="36"/>
      <c r="J33" s="19"/>
      <c r="K33" s="19"/>
      <c r="L33" s="36" t="n">
        <f aca="false">ROUND(ROUND((SUM(BE105:BE106)+SUM(BE123:BE215)), 2)*E33, 2)</f>
        <v>0</v>
      </c>
      <c r="M33" s="36"/>
      <c r="N33" s="36"/>
      <c r="O33" s="36"/>
      <c r="P33" s="19"/>
      <c r="Q33" s="22"/>
    </row>
    <row r="34" s="17" customFormat="true" ht="14.5" hidden="true" customHeight="true" outlineLevel="0" collapsed="false">
      <c r="B34" s="18"/>
      <c r="C34" s="19"/>
      <c r="D34" s="19"/>
      <c r="E34" s="34" t="n">
        <v>0.21</v>
      </c>
      <c r="F34" s="35" t="s">
        <v>32</v>
      </c>
      <c r="G34" s="36" t="n">
        <f aca="false">ROUND((SUM(BF105:BF106)+SUM(BF123:BF215)), 2)</f>
        <v>0</v>
      </c>
      <c r="H34" s="36"/>
      <c r="I34" s="36"/>
      <c r="J34" s="19"/>
      <c r="K34" s="19"/>
      <c r="L34" s="36" t="n">
        <v>0</v>
      </c>
      <c r="M34" s="36"/>
      <c r="N34" s="36"/>
      <c r="O34" s="36"/>
      <c r="P34" s="19"/>
      <c r="Q34" s="22"/>
    </row>
    <row r="35" s="17" customFormat="true" ht="14.5" hidden="true" customHeight="true" outlineLevel="0" collapsed="false">
      <c r="B35" s="18"/>
      <c r="C35" s="19"/>
      <c r="D35" s="19"/>
      <c r="E35" s="34" t="n">
        <v>0.15</v>
      </c>
      <c r="F35" s="35" t="s">
        <v>32</v>
      </c>
      <c r="G35" s="36" t="n">
        <f aca="false">ROUND((SUM(BG105:BG106)+SUM(BG123:BG215)), 2)</f>
        <v>0</v>
      </c>
      <c r="H35" s="36"/>
      <c r="I35" s="36"/>
      <c r="J35" s="19"/>
      <c r="K35" s="19"/>
      <c r="L35" s="36" t="n">
        <v>0</v>
      </c>
      <c r="M35" s="36"/>
      <c r="N35" s="36"/>
      <c r="O35" s="36"/>
      <c r="P35" s="19"/>
      <c r="Q35" s="22"/>
    </row>
    <row r="36" s="17" customFormat="true" ht="14.5" hidden="true" customHeight="true" outlineLevel="0" collapsed="false">
      <c r="B36" s="18"/>
      <c r="C36" s="19"/>
      <c r="D36" s="19"/>
      <c r="E36" s="34" t="n">
        <v>0</v>
      </c>
      <c r="F36" s="35" t="s">
        <v>32</v>
      </c>
      <c r="G36" s="36" t="n">
        <f aca="false">ROUND((SUM(BH105:BH106)+SUM(BH123:BH215)), 2)</f>
        <v>0</v>
      </c>
      <c r="H36" s="36"/>
      <c r="I36" s="36"/>
      <c r="J36" s="19"/>
      <c r="K36" s="19"/>
      <c r="L36" s="36" t="n">
        <v>0</v>
      </c>
      <c r="M36" s="36"/>
      <c r="N36" s="36"/>
      <c r="O36" s="36"/>
      <c r="P36" s="19"/>
      <c r="Q36" s="22"/>
    </row>
    <row r="37" s="17" customFormat="true" ht="7" hidden="false" customHeight="true" outlineLevel="0" collapsed="false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22"/>
    </row>
    <row r="38" s="17" customFormat="true" ht="25.4" hidden="false" customHeight="true" outlineLevel="0" collapsed="false">
      <c r="B38" s="18"/>
      <c r="C38" s="19"/>
      <c r="D38" s="37" t="s">
        <v>33</v>
      </c>
      <c r="E38" s="38"/>
      <c r="F38" s="39" t="s">
        <v>34</v>
      </c>
      <c r="G38" s="40" t="s">
        <v>35</v>
      </c>
      <c r="H38" s="38"/>
      <c r="I38" s="38"/>
      <c r="J38" s="38"/>
      <c r="K38" s="41" t="n">
        <f aca="false">SUM(L30:L36)</f>
        <v>0</v>
      </c>
      <c r="L38" s="41"/>
      <c r="M38" s="41"/>
      <c r="N38" s="41"/>
      <c r="O38" s="41"/>
      <c r="P38" s="19"/>
      <c r="Q38" s="22"/>
    </row>
    <row r="39" s="17" customFormat="true" ht="14.5" hidden="false" customHeight="true" outlineLevel="0" collapsed="false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2"/>
    </row>
    <row r="40" s="17" customFormat="true" ht="14.5" hidden="true" customHeight="true" outlineLevel="0" collapsed="false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2"/>
    </row>
    <row r="41" customFormat="false" ht="14.5" hidden="true" customHeight="false" outlineLevel="0" collapsed="false">
      <c r="B41" s="13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5"/>
    </row>
    <row r="42" customFormat="false" ht="14.5" hidden="true" customHeight="false" outlineLevel="0" collapsed="false">
      <c r="B42" s="1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5"/>
    </row>
    <row r="43" customFormat="false" ht="14.5" hidden="true" customHeight="false" outlineLevel="0" collapsed="false">
      <c r="B43" s="1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5"/>
    </row>
    <row r="44" customFormat="false" ht="14.5" hidden="true" customHeight="false" outlineLevel="0" collapsed="false">
      <c r="B44" s="13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5"/>
    </row>
    <row r="45" customFormat="false" ht="14.5" hidden="true" customHeight="false" outlineLevel="0" collapsed="false">
      <c r="B45" s="1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5"/>
    </row>
    <row r="46" customFormat="false" ht="14.5" hidden="true" customHeight="false" outlineLevel="0" collapsed="false">
      <c r="B46" s="1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5"/>
    </row>
    <row r="47" customFormat="false" ht="14.5" hidden="true" customHeight="false" outlineLevel="0" collapsed="false">
      <c r="B47" s="13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5"/>
    </row>
    <row r="48" customFormat="false" ht="14.5" hidden="true" customHeight="false" outlineLevel="0" collapsed="false">
      <c r="B48" s="13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5"/>
    </row>
    <row r="49" customFormat="false" ht="14.5" hidden="true" customHeight="false" outlineLevel="0" collapsed="false">
      <c r="B49" s="1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"/>
    </row>
    <row r="50" customFormat="false" ht="14.5" hidden="true" customHeight="false" outlineLevel="0" collapsed="false">
      <c r="B50" s="13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"/>
    </row>
    <row r="51" s="17" customFormat="true" ht="14.5" hidden="true" customHeight="false" outlineLevel="0" collapsed="false">
      <c r="B51" s="18"/>
      <c r="C51" s="19"/>
      <c r="D51" s="42" t="s">
        <v>36</v>
      </c>
      <c r="E51" s="27"/>
      <c r="F51" s="27"/>
      <c r="G51" s="43"/>
      <c r="H51" s="19"/>
      <c r="I51" s="42" t="s">
        <v>37</v>
      </c>
      <c r="J51" s="27"/>
      <c r="K51" s="27"/>
      <c r="L51" s="27"/>
      <c r="M51" s="27"/>
      <c r="N51" s="27"/>
      <c r="O51" s="43"/>
      <c r="P51" s="19"/>
      <c r="Q51" s="22"/>
    </row>
    <row r="52" customFormat="false" ht="14.5" hidden="true" customHeight="false" outlineLevel="0" collapsed="false">
      <c r="B52" s="13"/>
      <c r="C52" s="16"/>
      <c r="D52" s="44"/>
      <c r="E52" s="16"/>
      <c r="F52" s="16"/>
      <c r="G52" s="45"/>
      <c r="H52" s="16"/>
      <c r="I52" s="44"/>
      <c r="J52" s="16"/>
      <c r="K52" s="16"/>
      <c r="L52" s="16"/>
      <c r="M52" s="16"/>
      <c r="N52" s="16"/>
      <c r="O52" s="45"/>
      <c r="P52" s="16"/>
      <c r="Q52" s="15"/>
    </row>
    <row r="53" customFormat="false" ht="14.5" hidden="true" customHeight="false" outlineLevel="0" collapsed="false">
      <c r="B53" s="13"/>
      <c r="C53" s="16"/>
      <c r="D53" s="44"/>
      <c r="E53" s="16"/>
      <c r="F53" s="16"/>
      <c r="G53" s="45"/>
      <c r="H53" s="16"/>
      <c r="I53" s="44"/>
      <c r="J53" s="16"/>
      <c r="K53" s="16"/>
      <c r="L53" s="16"/>
      <c r="M53" s="16"/>
      <c r="N53" s="16"/>
      <c r="O53" s="45"/>
      <c r="P53" s="16"/>
      <c r="Q53" s="15"/>
    </row>
    <row r="54" customFormat="false" ht="14.5" hidden="true" customHeight="false" outlineLevel="0" collapsed="false">
      <c r="B54" s="13"/>
      <c r="C54" s="16"/>
      <c r="D54" s="44"/>
      <c r="E54" s="16"/>
      <c r="F54" s="16"/>
      <c r="G54" s="45"/>
      <c r="H54" s="16"/>
      <c r="I54" s="44"/>
      <c r="J54" s="16"/>
      <c r="K54" s="16"/>
      <c r="L54" s="16"/>
      <c r="M54" s="16"/>
      <c r="N54" s="16"/>
      <c r="O54" s="45"/>
      <c r="P54" s="16"/>
      <c r="Q54" s="15"/>
    </row>
    <row r="55" customFormat="false" ht="14.5" hidden="true" customHeight="false" outlineLevel="0" collapsed="false">
      <c r="B55" s="13"/>
      <c r="C55" s="16"/>
      <c r="D55" s="44"/>
      <c r="E55" s="16"/>
      <c r="F55" s="16"/>
      <c r="G55" s="45"/>
      <c r="H55" s="16"/>
      <c r="I55" s="44"/>
      <c r="J55" s="16"/>
      <c r="K55" s="16"/>
      <c r="L55" s="16"/>
      <c r="M55" s="16"/>
      <c r="N55" s="16"/>
      <c r="O55" s="45"/>
      <c r="P55" s="16"/>
      <c r="Q55" s="15"/>
    </row>
    <row r="56" customFormat="false" ht="14.5" hidden="true" customHeight="false" outlineLevel="0" collapsed="false">
      <c r="B56" s="13"/>
      <c r="C56" s="16"/>
      <c r="D56" s="44"/>
      <c r="E56" s="16"/>
      <c r="F56" s="16"/>
      <c r="G56" s="45"/>
      <c r="H56" s="16"/>
      <c r="I56" s="44"/>
      <c r="J56" s="16"/>
      <c r="K56" s="16"/>
      <c r="L56" s="16"/>
      <c r="M56" s="16"/>
      <c r="N56" s="16"/>
      <c r="O56" s="45"/>
      <c r="P56" s="16"/>
      <c r="Q56" s="15"/>
    </row>
    <row r="57" customFormat="false" ht="14.5" hidden="true" customHeight="false" outlineLevel="0" collapsed="false">
      <c r="B57" s="13"/>
      <c r="C57" s="16"/>
      <c r="D57" s="44"/>
      <c r="E57" s="16"/>
      <c r="F57" s="16"/>
      <c r="G57" s="45"/>
      <c r="H57" s="16"/>
      <c r="I57" s="44"/>
      <c r="J57" s="16"/>
      <c r="K57" s="16"/>
      <c r="L57" s="16"/>
      <c r="M57" s="16"/>
      <c r="N57" s="16"/>
      <c r="O57" s="45"/>
      <c r="P57" s="16"/>
      <c r="Q57" s="15"/>
    </row>
    <row r="58" customFormat="false" ht="14.5" hidden="true" customHeight="false" outlineLevel="0" collapsed="false">
      <c r="B58" s="13"/>
      <c r="C58" s="16"/>
      <c r="D58" s="44"/>
      <c r="E58" s="16"/>
      <c r="F58" s="16"/>
      <c r="G58" s="45"/>
      <c r="H58" s="16"/>
      <c r="I58" s="44"/>
      <c r="J58" s="16"/>
      <c r="K58" s="16"/>
      <c r="L58" s="16"/>
      <c r="M58" s="16"/>
      <c r="N58" s="16"/>
      <c r="O58" s="45"/>
      <c r="P58" s="16"/>
      <c r="Q58" s="15"/>
    </row>
    <row r="59" customFormat="false" ht="14.5" hidden="true" customHeight="false" outlineLevel="0" collapsed="false">
      <c r="B59" s="13"/>
      <c r="C59" s="16"/>
      <c r="D59" s="44"/>
      <c r="E59" s="16"/>
      <c r="F59" s="16"/>
      <c r="G59" s="45"/>
      <c r="H59" s="16"/>
      <c r="I59" s="44"/>
      <c r="J59" s="16"/>
      <c r="K59" s="16"/>
      <c r="L59" s="16"/>
      <c r="M59" s="16"/>
      <c r="N59" s="16"/>
      <c r="O59" s="45"/>
      <c r="P59" s="16"/>
      <c r="Q59" s="15"/>
    </row>
    <row r="60" s="17" customFormat="true" ht="14.5" hidden="true" customHeight="false" outlineLevel="0" collapsed="false">
      <c r="B60" s="18"/>
      <c r="C60" s="19"/>
      <c r="D60" s="46" t="s">
        <v>38</v>
      </c>
      <c r="E60" s="47"/>
      <c r="F60" s="48" t="s">
        <v>39</v>
      </c>
      <c r="G60" s="49"/>
      <c r="H60" s="19"/>
      <c r="I60" s="46" t="s">
        <v>38</v>
      </c>
      <c r="J60" s="47"/>
      <c r="K60" s="47"/>
      <c r="L60" s="47"/>
      <c r="M60" s="48" t="s">
        <v>39</v>
      </c>
      <c r="N60" s="47"/>
      <c r="O60" s="49"/>
      <c r="P60" s="19"/>
      <c r="Q60" s="22"/>
    </row>
    <row r="61" customFormat="false" ht="14.5" hidden="true" customHeight="false" outlineLevel="0" collapsed="false">
      <c r="B61" s="13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5"/>
    </row>
    <row r="62" s="17" customFormat="true" ht="14.5" hidden="true" customHeight="false" outlineLevel="0" collapsed="false">
      <c r="B62" s="18"/>
      <c r="C62" s="19"/>
      <c r="D62" s="42" t="s">
        <v>40</v>
      </c>
      <c r="E62" s="27"/>
      <c r="F62" s="27"/>
      <c r="G62" s="43"/>
      <c r="H62" s="19"/>
      <c r="I62" s="42" t="s">
        <v>41</v>
      </c>
      <c r="J62" s="27"/>
      <c r="K62" s="27"/>
      <c r="L62" s="27"/>
      <c r="M62" s="27"/>
      <c r="N62" s="27"/>
      <c r="O62" s="43"/>
      <c r="P62" s="19"/>
      <c r="Q62" s="22"/>
    </row>
    <row r="63" customFormat="false" ht="14.5" hidden="true" customHeight="false" outlineLevel="0" collapsed="false">
      <c r="B63" s="13"/>
      <c r="C63" s="16"/>
      <c r="D63" s="44"/>
      <c r="E63" s="16"/>
      <c r="F63" s="16"/>
      <c r="G63" s="45"/>
      <c r="H63" s="16"/>
      <c r="I63" s="44"/>
      <c r="J63" s="16"/>
      <c r="K63" s="16"/>
      <c r="L63" s="16"/>
      <c r="M63" s="16"/>
      <c r="N63" s="16"/>
      <c r="O63" s="45"/>
      <c r="P63" s="16"/>
      <c r="Q63" s="15"/>
    </row>
    <row r="64" customFormat="false" ht="14.5" hidden="true" customHeight="false" outlineLevel="0" collapsed="false">
      <c r="B64" s="13"/>
      <c r="C64" s="16"/>
      <c r="D64" s="44"/>
      <c r="E64" s="16"/>
      <c r="F64" s="16"/>
      <c r="G64" s="45"/>
      <c r="H64" s="16"/>
      <c r="I64" s="44"/>
      <c r="J64" s="16"/>
      <c r="K64" s="16"/>
      <c r="L64" s="16"/>
      <c r="M64" s="16"/>
      <c r="N64" s="16"/>
      <c r="O64" s="45"/>
      <c r="P64" s="16"/>
      <c r="Q64" s="15"/>
    </row>
    <row r="65" customFormat="false" ht="14.5" hidden="true" customHeight="false" outlineLevel="0" collapsed="false">
      <c r="B65" s="13"/>
      <c r="C65" s="16"/>
      <c r="D65" s="44"/>
      <c r="E65" s="16"/>
      <c r="F65" s="16"/>
      <c r="G65" s="45"/>
      <c r="H65" s="16"/>
      <c r="I65" s="44"/>
      <c r="J65" s="16"/>
      <c r="K65" s="16"/>
      <c r="L65" s="16"/>
      <c r="M65" s="16"/>
      <c r="N65" s="16"/>
      <c r="O65" s="45"/>
      <c r="P65" s="16"/>
      <c r="Q65" s="15"/>
    </row>
    <row r="66" customFormat="false" ht="14.5" hidden="true" customHeight="false" outlineLevel="0" collapsed="false">
      <c r="B66" s="13"/>
      <c r="C66" s="16"/>
      <c r="D66" s="44"/>
      <c r="E66" s="16"/>
      <c r="F66" s="16"/>
      <c r="G66" s="45"/>
      <c r="H66" s="16"/>
      <c r="I66" s="44"/>
      <c r="J66" s="16"/>
      <c r="K66" s="16"/>
      <c r="L66" s="16"/>
      <c r="M66" s="16"/>
      <c r="N66" s="16"/>
      <c r="O66" s="45"/>
      <c r="P66" s="16"/>
      <c r="Q66" s="15"/>
    </row>
    <row r="67" customFormat="false" ht="14.5" hidden="true" customHeight="false" outlineLevel="0" collapsed="false">
      <c r="B67" s="13"/>
      <c r="C67" s="16"/>
      <c r="D67" s="44"/>
      <c r="E67" s="16"/>
      <c r="F67" s="16"/>
      <c r="G67" s="45"/>
      <c r="H67" s="16"/>
      <c r="I67" s="44"/>
      <c r="J67" s="16"/>
      <c r="K67" s="16"/>
      <c r="L67" s="16"/>
      <c r="M67" s="16"/>
      <c r="N67" s="16"/>
      <c r="O67" s="45"/>
      <c r="P67" s="16"/>
      <c r="Q67" s="15"/>
    </row>
    <row r="68" customFormat="false" ht="14.5" hidden="true" customHeight="false" outlineLevel="0" collapsed="false">
      <c r="B68" s="13"/>
      <c r="C68" s="16"/>
      <c r="D68" s="44"/>
      <c r="E68" s="16"/>
      <c r="F68" s="16"/>
      <c r="G68" s="45"/>
      <c r="H68" s="16"/>
      <c r="I68" s="44"/>
      <c r="J68" s="16"/>
      <c r="K68" s="16"/>
      <c r="L68" s="16"/>
      <c r="M68" s="16"/>
      <c r="N68" s="16"/>
      <c r="O68" s="45"/>
      <c r="P68" s="16"/>
      <c r="Q68" s="15"/>
    </row>
    <row r="69" customFormat="false" ht="14.5" hidden="true" customHeight="false" outlineLevel="0" collapsed="false">
      <c r="B69" s="13"/>
      <c r="C69" s="16"/>
      <c r="D69" s="44"/>
      <c r="E69" s="16"/>
      <c r="F69" s="16"/>
      <c r="G69" s="45"/>
      <c r="H69" s="16"/>
      <c r="I69" s="44"/>
      <c r="J69" s="16"/>
      <c r="K69" s="16"/>
      <c r="L69" s="16"/>
      <c r="M69" s="16"/>
      <c r="N69" s="16"/>
      <c r="O69" s="45"/>
      <c r="P69" s="16"/>
      <c r="Q69" s="15"/>
    </row>
    <row r="70" customFormat="false" ht="14.5" hidden="true" customHeight="false" outlineLevel="0" collapsed="false">
      <c r="B70" s="13"/>
      <c r="C70" s="16"/>
      <c r="D70" s="44"/>
      <c r="E70" s="16"/>
      <c r="F70" s="16"/>
      <c r="G70" s="45"/>
      <c r="H70" s="16"/>
      <c r="I70" s="44"/>
      <c r="J70" s="16"/>
      <c r="K70" s="16"/>
      <c r="L70" s="16"/>
      <c r="M70" s="16"/>
      <c r="N70" s="16"/>
      <c r="O70" s="45"/>
      <c r="P70" s="16"/>
      <c r="Q70" s="15"/>
    </row>
    <row r="71" s="17" customFormat="true" ht="14.5" hidden="true" customHeight="false" outlineLevel="0" collapsed="false">
      <c r="B71" s="18"/>
      <c r="C71" s="19"/>
      <c r="D71" s="46" t="s">
        <v>38</v>
      </c>
      <c r="E71" s="47"/>
      <c r="F71" s="48" t="s">
        <v>39</v>
      </c>
      <c r="G71" s="49"/>
      <c r="H71" s="19"/>
      <c r="I71" s="46" t="s">
        <v>38</v>
      </c>
      <c r="J71" s="47"/>
      <c r="K71" s="47"/>
      <c r="L71" s="47"/>
      <c r="M71" s="48" t="s">
        <v>39</v>
      </c>
      <c r="N71" s="47"/>
      <c r="O71" s="49"/>
      <c r="P71" s="19"/>
      <c r="Q71" s="22"/>
    </row>
    <row r="72" s="17" customFormat="true" ht="14.5" hidden="false" customHeight="true" outlineLevel="0" collapsed="false"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2"/>
    </row>
    <row r="76" s="17" customFormat="true" ht="7" hidden="false" customHeight="true" outlineLevel="0" collapsed="false"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5"/>
    </row>
    <row r="77" s="17" customFormat="true" ht="37" hidden="false" customHeight="true" outlineLevel="0" collapsed="false">
      <c r="B77" s="56"/>
      <c r="C77" s="14" t="s">
        <v>42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57"/>
    </row>
    <row r="78" s="17" customFormat="true" ht="7" hidden="false" customHeight="true" outlineLevel="0" collapsed="false">
      <c r="B78" s="56"/>
      <c r="Q78" s="57"/>
    </row>
    <row r="79" s="17" customFormat="true" ht="37" hidden="false" customHeight="true" outlineLevel="0" collapsed="false">
      <c r="B79" s="56"/>
      <c r="C79" s="58" t="s">
        <v>13</v>
      </c>
      <c r="E79" s="59" t="str">
        <f aca="false">E7</f>
        <v>Stavební úpravy OÚ Skršín č.p. 48 - ústřední vytápění + OPZ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Q79" s="57"/>
    </row>
    <row r="80" s="17" customFormat="true" ht="7" hidden="false" customHeight="true" outlineLevel="0" collapsed="false">
      <c r="B80" s="56"/>
      <c r="Q80" s="57"/>
    </row>
    <row r="81" s="17" customFormat="true" ht="18" hidden="false" customHeight="true" outlineLevel="0" collapsed="false">
      <c r="B81" s="56"/>
      <c r="C81" s="60" t="s">
        <v>17</v>
      </c>
      <c r="E81" s="61" t="str">
        <f aca="false">E9</f>
        <v>Skršín</v>
      </c>
      <c r="J81" s="60"/>
      <c r="L81" s="25"/>
      <c r="M81" s="25"/>
      <c r="N81" s="25"/>
      <c r="O81" s="25"/>
      <c r="Q81" s="57"/>
    </row>
    <row r="82" s="17" customFormat="true" ht="7" hidden="false" customHeight="true" outlineLevel="0" collapsed="false">
      <c r="B82" s="56"/>
      <c r="Q82" s="57"/>
    </row>
    <row r="83" s="17" customFormat="true" ht="14.5" hidden="false" customHeight="false" outlineLevel="0" collapsed="false">
      <c r="B83" s="56"/>
      <c r="C83" s="60" t="s">
        <v>20</v>
      </c>
      <c r="E83" s="61" t="s">
        <v>21</v>
      </c>
      <c r="J83" s="60"/>
      <c r="L83" s="24"/>
      <c r="M83" s="24"/>
      <c r="N83" s="24"/>
      <c r="O83" s="24"/>
      <c r="P83" s="24"/>
      <c r="Q83" s="57"/>
    </row>
    <row r="84" s="17" customFormat="true" ht="14.5" hidden="false" customHeight="true" outlineLevel="0" collapsed="false">
      <c r="B84" s="56"/>
      <c r="C84" s="60" t="s">
        <v>24</v>
      </c>
      <c r="E84" s="61"/>
      <c r="J84" s="60"/>
      <c r="L84" s="24"/>
      <c r="M84" s="24"/>
      <c r="N84" s="24"/>
      <c r="O84" s="24"/>
      <c r="P84" s="24"/>
      <c r="Q84" s="57"/>
    </row>
    <row r="85" s="17" customFormat="true" ht="10.4" hidden="false" customHeight="true" outlineLevel="0" collapsed="false">
      <c r="B85" s="56"/>
      <c r="Q85" s="57"/>
    </row>
    <row r="86" s="17" customFormat="true" ht="29.25" hidden="false" customHeight="true" outlineLevel="0" collapsed="false">
      <c r="B86" s="56"/>
      <c r="C86" s="62" t="s">
        <v>43</v>
      </c>
      <c r="D86" s="62"/>
      <c r="E86" s="62"/>
      <c r="F86" s="62"/>
      <c r="M86" s="62" t="s">
        <v>44</v>
      </c>
      <c r="N86" s="62"/>
      <c r="O86" s="62"/>
      <c r="P86" s="62"/>
      <c r="Q86" s="57"/>
    </row>
    <row r="87" s="17" customFormat="true" ht="10.4" hidden="false" customHeight="true" outlineLevel="0" collapsed="false">
      <c r="B87" s="56"/>
      <c r="Q87" s="57"/>
    </row>
    <row r="88" s="17" customFormat="true" ht="29.25" hidden="false" customHeight="true" outlineLevel="0" collapsed="false">
      <c r="B88" s="56"/>
      <c r="C88" s="63" t="s">
        <v>28</v>
      </c>
      <c r="M88" s="64" t="n">
        <f aca="false">M123</f>
        <v>0</v>
      </c>
      <c r="N88" s="64"/>
      <c r="O88" s="64"/>
      <c r="P88" s="64"/>
      <c r="Q88" s="57"/>
      <c r="AT88" s="7" t="s">
        <v>45</v>
      </c>
    </row>
    <row r="89" s="65" customFormat="true" ht="25" hidden="false" customHeight="true" outlineLevel="0" collapsed="false">
      <c r="B89" s="66"/>
      <c r="D89" s="67" t="s">
        <v>46</v>
      </c>
      <c r="M89" s="68" t="n">
        <f aca="false">M124</f>
        <v>0</v>
      </c>
      <c r="N89" s="68"/>
      <c r="O89" s="68"/>
      <c r="P89" s="68"/>
      <c r="Q89" s="69"/>
    </row>
    <row r="90" s="70" customFormat="true" ht="19.9" hidden="false" customHeight="true" outlineLevel="0" collapsed="false">
      <c r="B90" s="71"/>
      <c r="D90" s="72" t="s">
        <v>47</v>
      </c>
      <c r="M90" s="73" t="n">
        <f aca="false">M125</f>
        <v>0</v>
      </c>
      <c r="N90" s="73"/>
      <c r="O90" s="73"/>
      <c r="P90" s="73"/>
      <c r="Q90" s="74"/>
    </row>
    <row r="91" s="70" customFormat="true" ht="19.9" hidden="false" customHeight="true" outlineLevel="0" collapsed="false">
      <c r="B91" s="71"/>
      <c r="D91" s="72" t="s">
        <v>48</v>
      </c>
      <c r="M91" s="73" t="n">
        <f aca="false">M129</f>
        <v>0</v>
      </c>
      <c r="N91" s="73"/>
      <c r="O91" s="73"/>
      <c r="P91" s="73"/>
      <c r="Q91" s="74"/>
    </row>
    <row r="92" s="70" customFormat="true" ht="19.9" hidden="false" customHeight="true" outlineLevel="0" collapsed="false">
      <c r="B92" s="71"/>
      <c r="D92" s="72" t="s">
        <v>49</v>
      </c>
      <c r="M92" s="73" t="n">
        <f aca="false">M135</f>
        <v>0</v>
      </c>
      <c r="N92" s="73"/>
      <c r="O92" s="73"/>
      <c r="P92" s="73"/>
      <c r="Q92" s="74"/>
    </row>
    <row r="93" s="70" customFormat="true" ht="19.9" hidden="false" customHeight="true" outlineLevel="0" collapsed="false">
      <c r="B93" s="71"/>
      <c r="D93" s="72" t="s">
        <v>50</v>
      </c>
      <c r="M93" s="73" t="n">
        <f aca="false">M151</f>
        <v>0</v>
      </c>
      <c r="N93" s="73"/>
      <c r="O93" s="73"/>
      <c r="P93" s="73"/>
      <c r="Q93" s="74"/>
    </row>
    <row r="94" s="70" customFormat="true" ht="19.9" hidden="false" customHeight="true" outlineLevel="0" collapsed="false">
      <c r="B94" s="71"/>
      <c r="D94" s="72" t="s">
        <v>51</v>
      </c>
      <c r="M94" s="73" t="n">
        <f aca="false">M156</f>
        <v>0</v>
      </c>
      <c r="N94" s="73"/>
      <c r="O94" s="73"/>
      <c r="P94" s="73"/>
      <c r="Q94" s="74"/>
    </row>
    <row r="95" s="70" customFormat="true" ht="19.9" hidden="false" customHeight="true" outlineLevel="0" collapsed="false">
      <c r="B95" s="71"/>
      <c r="D95" s="72" t="s">
        <v>52</v>
      </c>
      <c r="M95" s="73" t="n">
        <f aca="false">M166</f>
        <v>0</v>
      </c>
      <c r="N95" s="73"/>
      <c r="O95" s="73"/>
      <c r="P95" s="73"/>
      <c r="Q95" s="74"/>
    </row>
    <row r="96" s="70" customFormat="true" ht="19.9" hidden="false" customHeight="true" outlineLevel="0" collapsed="false">
      <c r="B96" s="71"/>
      <c r="D96" s="72" t="s">
        <v>53</v>
      </c>
      <c r="M96" s="73" t="n">
        <f aca="false">M180</f>
        <v>0</v>
      </c>
      <c r="N96" s="73"/>
      <c r="O96" s="73"/>
      <c r="P96" s="73"/>
      <c r="Q96" s="74"/>
    </row>
    <row r="97" s="70" customFormat="true" ht="19.9" hidden="false" customHeight="true" outlineLevel="0" collapsed="false">
      <c r="B97" s="71"/>
      <c r="D97" s="72" t="s">
        <v>54</v>
      </c>
      <c r="M97" s="73" t="n">
        <f aca="false">M195</f>
        <v>0</v>
      </c>
      <c r="N97" s="73"/>
      <c r="O97" s="73"/>
      <c r="P97" s="73"/>
      <c r="Q97" s="74"/>
    </row>
    <row r="98" s="70" customFormat="true" ht="19.9" hidden="false" customHeight="true" outlineLevel="0" collapsed="false">
      <c r="B98" s="71"/>
      <c r="D98" s="72" t="s">
        <v>55</v>
      </c>
      <c r="M98" s="73" t="n">
        <f aca="false">M199</f>
        <v>0</v>
      </c>
      <c r="N98" s="73"/>
      <c r="O98" s="73"/>
      <c r="P98" s="73"/>
      <c r="Q98" s="74"/>
    </row>
    <row r="99" s="65" customFormat="true" ht="25" hidden="false" customHeight="true" outlineLevel="0" collapsed="false">
      <c r="B99" s="66"/>
      <c r="D99" s="67" t="s">
        <v>56</v>
      </c>
      <c r="M99" s="68" t="n">
        <f aca="false">M202</f>
        <v>0</v>
      </c>
      <c r="N99" s="68"/>
      <c r="O99" s="68"/>
      <c r="P99" s="68"/>
      <c r="Q99" s="69"/>
    </row>
    <row r="100" s="70" customFormat="true" ht="19.9" hidden="false" customHeight="true" outlineLevel="0" collapsed="false">
      <c r="B100" s="71"/>
      <c r="D100" s="72" t="s">
        <v>57</v>
      </c>
      <c r="M100" s="73" t="n">
        <f aca="false">M203</f>
        <v>0</v>
      </c>
      <c r="N100" s="73"/>
      <c r="O100" s="73"/>
      <c r="P100" s="73"/>
      <c r="Q100" s="74"/>
    </row>
    <row r="101" s="65" customFormat="true" ht="25" hidden="true" customHeight="true" outlineLevel="0" collapsed="false">
      <c r="B101" s="66"/>
      <c r="D101" s="67" t="s">
        <v>58</v>
      </c>
      <c r="M101" s="68" t="n">
        <f aca="false">M207</f>
        <v>0</v>
      </c>
      <c r="N101" s="68"/>
      <c r="O101" s="68"/>
      <c r="P101" s="68"/>
      <c r="Q101" s="69"/>
    </row>
    <row r="102" s="65" customFormat="true" ht="25" hidden="true" customHeight="true" outlineLevel="0" collapsed="false">
      <c r="B102" s="66"/>
      <c r="D102" s="67" t="s">
        <v>59</v>
      </c>
      <c r="M102" s="68" t="n">
        <f aca="false">M210</f>
        <v>0</v>
      </c>
      <c r="N102" s="68"/>
      <c r="O102" s="68"/>
      <c r="P102" s="68"/>
      <c r="Q102" s="69"/>
    </row>
    <row r="103" s="70" customFormat="true" ht="19.9" hidden="true" customHeight="true" outlineLevel="0" collapsed="false">
      <c r="B103" s="71"/>
      <c r="D103" s="72" t="s">
        <v>60</v>
      </c>
      <c r="M103" s="73" t="n">
        <f aca="false">M211</f>
        <v>0</v>
      </c>
      <c r="N103" s="73"/>
      <c r="O103" s="73"/>
      <c r="P103" s="73"/>
      <c r="Q103" s="74"/>
    </row>
    <row r="104" s="17" customFormat="true" ht="21.75" hidden="true" customHeight="true" outlineLevel="0" collapsed="false">
      <c r="B104" s="56"/>
      <c r="Q104" s="57"/>
    </row>
    <row r="105" s="17" customFormat="true" ht="29.25" hidden="true" customHeight="true" outlineLevel="0" collapsed="false">
      <c r="B105" s="56"/>
      <c r="C105" s="63" t="s">
        <v>61</v>
      </c>
      <c r="M105" s="75" t="n">
        <v>0</v>
      </c>
      <c r="N105" s="75"/>
      <c r="O105" s="75"/>
      <c r="P105" s="75"/>
      <c r="Q105" s="57"/>
      <c r="S105" s="76"/>
      <c r="T105" s="77" t="s">
        <v>31</v>
      </c>
    </row>
    <row r="106" s="17" customFormat="true" ht="18" hidden="false" customHeight="true" outlineLevel="0" collapsed="false">
      <c r="B106" s="56"/>
      <c r="Q106" s="57"/>
    </row>
    <row r="107" s="17" customFormat="true" ht="29.25" hidden="false" customHeight="true" outlineLevel="0" collapsed="false">
      <c r="B107" s="56"/>
      <c r="C107" s="78" t="s">
        <v>62</v>
      </c>
      <c r="K107" s="64" t="n">
        <f aca="false">ROUND(SUM(M88+M105),2)</f>
        <v>0</v>
      </c>
      <c r="L107" s="64"/>
      <c r="M107" s="64"/>
      <c r="N107" s="64"/>
      <c r="O107" s="64"/>
      <c r="P107" s="64"/>
      <c r="Q107" s="57"/>
    </row>
    <row r="108" s="17" customFormat="true" ht="7" hidden="false" customHeight="true" outlineLevel="0" collapsed="false">
      <c r="B108" s="79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1"/>
    </row>
    <row r="112" s="17" customFormat="true" ht="7" hidden="false" customHeight="true" outlineLevel="0" collapsed="false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5"/>
    </row>
    <row r="113" s="17" customFormat="true" ht="37" hidden="false" customHeight="true" outlineLevel="0" collapsed="false">
      <c r="B113" s="56"/>
      <c r="C113" s="14" t="s">
        <v>63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57"/>
    </row>
    <row r="114" s="17" customFormat="true" ht="7" hidden="false" customHeight="true" outlineLevel="0" collapsed="false">
      <c r="B114" s="56"/>
      <c r="Q114" s="57"/>
    </row>
    <row r="115" s="17" customFormat="true" ht="37" hidden="false" customHeight="true" outlineLevel="0" collapsed="false">
      <c r="B115" s="56"/>
      <c r="C115" s="58" t="s">
        <v>13</v>
      </c>
      <c r="E115" s="59" t="str">
        <f aca="false">E7</f>
        <v>Stavební úpravy OÚ Skršín č.p. 48 - ústřední vytápění + OPZ</v>
      </c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Q115" s="57"/>
    </row>
    <row r="116" s="17" customFormat="true" ht="7" hidden="true" customHeight="true" outlineLevel="0" collapsed="false">
      <c r="B116" s="56"/>
      <c r="Q116" s="57"/>
    </row>
    <row r="117" s="17" customFormat="true" ht="18" hidden="true" customHeight="true" outlineLevel="0" collapsed="false">
      <c r="B117" s="56"/>
      <c r="C117" s="60" t="s">
        <v>17</v>
      </c>
      <c r="E117" s="61" t="str">
        <f aca="false">E9</f>
        <v>Skršín</v>
      </c>
      <c r="J117" s="60"/>
      <c r="L117" s="25"/>
      <c r="M117" s="25"/>
      <c r="N117" s="25"/>
      <c r="O117" s="25"/>
      <c r="Q117" s="57"/>
    </row>
    <row r="118" s="17" customFormat="true" ht="7" hidden="true" customHeight="true" outlineLevel="0" collapsed="false">
      <c r="B118" s="56"/>
      <c r="Q118" s="57"/>
    </row>
    <row r="119" s="17" customFormat="true" ht="14.5" hidden="true" customHeight="false" outlineLevel="0" collapsed="false">
      <c r="B119" s="56"/>
      <c r="C119" s="60" t="s">
        <v>20</v>
      </c>
      <c r="E119" s="61" t="e">
        <f aca="false">#REF!</f>
        <v>#REF!</v>
      </c>
      <c r="J119" s="60"/>
      <c r="L119" s="24"/>
      <c r="M119" s="24"/>
      <c r="N119" s="24"/>
      <c r="O119" s="24"/>
      <c r="P119" s="24"/>
      <c r="Q119" s="57"/>
    </row>
    <row r="120" s="17" customFormat="true" ht="14.5" hidden="true" customHeight="true" outlineLevel="0" collapsed="false">
      <c r="B120" s="56"/>
      <c r="C120" s="60" t="s">
        <v>24</v>
      </c>
      <c r="E120" s="61"/>
      <c r="J120" s="60"/>
      <c r="L120" s="24"/>
      <c r="M120" s="24"/>
      <c r="N120" s="24"/>
      <c r="O120" s="24"/>
      <c r="P120" s="24"/>
      <c r="Q120" s="57"/>
    </row>
    <row r="121" s="17" customFormat="true" ht="10.4" hidden="false" customHeight="true" outlineLevel="0" collapsed="false">
      <c r="B121" s="56"/>
      <c r="Q121" s="57"/>
    </row>
    <row r="122" s="82" customFormat="true" ht="29.25" hidden="false" customHeight="true" outlineLevel="0" collapsed="false">
      <c r="B122" s="83"/>
      <c r="C122" s="84" t="s">
        <v>64</v>
      </c>
      <c r="D122" s="85" t="s">
        <v>65</v>
      </c>
      <c r="E122" s="85" t="s">
        <v>66</v>
      </c>
      <c r="F122" s="85"/>
      <c r="G122" s="85"/>
      <c r="H122" s="85"/>
      <c r="I122" s="85" t="s">
        <v>67</v>
      </c>
      <c r="J122" s="85" t="s">
        <v>68</v>
      </c>
      <c r="K122" s="85" t="s">
        <v>69</v>
      </c>
      <c r="L122" s="85"/>
      <c r="M122" s="86" t="s">
        <v>44</v>
      </c>
      <c r="N122" s="86"/>
      <c r="O122" s="86"/>
      <c r="P122" s="86"/>
      <c r="Q122" s="87"/>
      <c r="S122" s="88" t="s">
        <v>70</v>
      </c>
      <c r="T122" s="89" t="s">
        <v>31</v>
      </c>
      <c r="U122" s="89" t="s">
        <v>71</v>
      </c>
      <c r="V122" s="89" t="s">
        <v>72</v>
      </c>
      <c r="W122" s="89" t="s">
        <v>73</v>
      </c>
      <c r="X122" s="89" t="s">
        <v>74</v>
      </c>
      <c r="Y122" s="89" t="s">
        <v>75</v>
      </c>
      <c r="Z122" s="90" t="s">
        <v>76</v>
      </c>
    </row>
    <row r="123" s="17" customFormat="true" ht="29.25" hidden="false" customHeight="true" outlineLevel="0" collapsed="false">
      <c r="B123" s="56"/>
      <c r="C123" s="78" t="s">
        <v>28</v>
      </c>
      <c r="M123" s="91" t="n">
        <f aca="false">BJ123</f>
        <v>0</v>
      </c>
      <c r="N123" s="91"/>
      <c r="O123" s="91"/>
      <c r="P123" s="91"/>
      <c r="Q123" s="57"/>
      <c r="S123" s="92"/>
      <c r="T123" s="27"/>
      <c r="U123" s="27"/>
      <c r="V123" s="93" t="n">
        <f aca="false">V124+V202+V207+V210</f>
        <v>214.286885</v>
      </c>
      <c r="W123" s="27"/>
      <c r="X123" s="93" t="n">
        <f aca="false">X124+X202+X207+X210</f>
        <v>1.00026</v>
      </c>
      <c r="Y123" s="27"/>
      <c r="Z123" s="94" t="n">
        <f aca="false">Z124+Z202+Z207+Z210</f>
        <v>0</v>
      </c>
      <c r="AS123" s="7" t="s">
        <v>77</v>
      </c>
      <c r="AT123" s="7" t="s">
        <v>45</v>
      </c>
      <c r="BJ123" s="95" t="n">
        <f aca="false">BJ124+BJ202+BJ207+BJ210</f>
        <v>0</v>
      </c>
    </row>
    <row r="124" s="96" customFormat="true" ht="37.4" hidden="false" customHeight="true" outlineLevel="0" collapsed="false">
      <c r="B124" s="97"/>
      <c r="D124" s="98" t="s">
        <v>46</v>
      </c>
      <c r="E124" s="98"/>
      <c r="F124" s="98"/>
      <c r="G124" s="98"/>
      <c r="H124" s="98"/>
      <c r="I124" s="98"/>
      <c r="J124" s="98"/>
      <c r="K124" s="98"/>
      <c r="L124" s="98"/>
      <c r="M124" s="99" t="n">
        <f aca="false">BJ124</f>
        <v>0</v>
      </c>
      <c r="N124" s="99"/>
      <c r="O124" s="99"/>
      <c r="P124" s="99"/>
      <c r="Q124" s="100"/>
      <c r="S124" s="101"/>
      <c r="V124" s="102" t="n">
        <f aca="false">V125+V129+V135+V151+V156+V166+V180+V195+V199</f>
        <v>214.286885</v>
      </c>
      <c r="X124" s="102" t="n">
        <f aca="false">X125+X129+X135+X151+X156+X166+X180+X195+X199</f>
        <v>1.00026</v>
      </c>
      <c r="Z124" s="103" t="n">
        <f aca="false">Z125+Z129+Z135+Z151+Z156+Z166+Z180+Z195+Z199</f>
        <v>0</v>
      </c>
      <c r="AQ124" s="104" t="s">
        <v>9</v>
      </c>
      <c r="AS124" s="105" t="s">
        <v>77</v>
      </c>
      <c r="AT124" s="105" t="s">
        <v>78</v>
      </c>
      <c r="AX124" s="104" t="s">
        <v>79</v>
      </c>
      <c r="BJ124" s="106" t="n">
        <f aca="false">BJ125+BJ129+BJ135+BJ151+BJ156+BJ166+BJ180+BJ195+BJ199</f>
        <v>0</v>
      </c>
    </row>
    <row r="125" s="96" customFormat="true" ht="19.9" hidden="false" customHeight="true" outlineLevel="0" collapsed="false">
      <c r="B125" s="97"/>
      <c r="D125" s="107" t="s">
        <v>47</v>
      </c>
      <c r="E125" s="107"/>
      <c r="F125" s="107"/>
      <c r="G125" s="107"/>
      <c r="H125" s="107"/>
      <c r="I125" s="107"/>
      <c r="J125" s="107"/>
      <c r="K125" s="107"/>
      <c r="L125" s="107"/>
      <c r="M125" s="108" t="n">
        <f aca="false">BJ125</f>
        <v>0</v>
      </c>
      <c r="N125" s="108"/>
      <c r="O125" s="108"/>
      <c r="P125" s="108"/>
      <c r="Q125" s="100"/>
      <c r="S125" s="101"/>
      <c r="V125" s="102" t="n">
        <f aca="false">SUM(V126:V128)</f>
        <v>2.09392</v>
      </c>
      <c r="X125" s="102" t="n">
        <f aca="false">SUM(X126:X128)</f>
        <v>0.00768</v>
      </c>
      <c r="Z125" s="103" t="n">
        <f aca="false">SUM(Z126:Z128)</f>
        <v>0</v>
      </c>
      <c r="AQ125" s="104" t="s">
        <v>9</v>
      </c>
      <c r="AS125" s="105" t="s">
        <v>77</v>
      </c>
      <c r="AT125" s="105" t="s">
        <v>80</v>
      </c>
      <c r="AX125" s="104" t="s">
        <v>79</v>
      </c>
      <c r="BJ125" s="106" t="n">
        <f aca="false">SUM(BJ126:BJ128)</f>
        <v>0</v>
      </c>
    </row>
    <row r="126" s="17" customFormat="true" ht="38.25" hidden="false" customHeight="true" outlineLevel="0" collapsed="false">
      <c r="B126" s="56"/>
      <c r="C126" s="109" t="s">
        <v>80</v>
      </c>
      <c r="D126" s="109" t="s">
        <v>81</v>
      </c>
      <c r="E126" s="110" t="s">
        <v>82</v>
      </c>
      <c r="F126" s="110"/>
      <c r="G126" s="110"/>
      <c r="H126" s="110"/>
      <c r="I126" s="111" t="s">
        <v>83</v>
      </c>
      <c r="J126" s="112" t="n">
        <v>16</v>
      </c>
      <c r="K126" s="113"/>
      <c r="L126" s="113"/>
      <c r="M126" s="114" t="n">
        <f aca="false">ROUND(K126*J126,2)</f>
        <v>0</v>
      </c>
      <c r="N126" s="114"/>
      <c r="O126" s="114"/>
      <c r="P126" s="114"/>
      <c r="Q126" s="57"/>
      <c r="S126" s="115"/>
      <c r="T126" s="116" t="s">
        <v>84</v>
      </c>
      <c r="U126" s="117" t="n">
        <v>0.13</v>
      </c>
      <c r="V126" s="117" t="n">
        <f aca="false">U126*J126</f>
        <v>2.08</v>
      </c>
      <c r="W126" s="117" t="n">
        <v>0.00019</v>
      </c>
      <c r="X126" s="117" t="n">
        <f aca="false">W126*J126</f>
        <v>0.00304</v>
      </c>
      <c r="Y126" s="117" t="n">
        <v>0</v>
      </c>
      <c r="Z126" s="118" t="n">
        <f aca="false">Y126*J126</f>
        <v>0</v>
      </c>
      <c r="AQ126" s="7" t="s">
        <v>85</v>
      </c>
      <c r="AS126" s="7" t="s">
        <v>81</v>
      </c>
      <c r="AT126" s="7" t="s">
        <v>9</v>
      </c>
      <c r="AX126" s="7" t="s">
        <v>79</v>
      </c>
      <c r="BD126" s="119" t="n">
        <f aca="false">IF(T126="základní",M126,0)</f>
        <v>0</v>
      </c>
      <c r="BE126" s="119" t="n">
        <f aca="false">IF(T126="snížená",M126,0)</f>
        <v>0</v>
      </c>
      <c r="BF126" s="119" t="n">
        <f aca="false">IF(T126="zákl. přenesená",M126,0)</f>
        <v>0</v>
      </c>
      <c r="BG126" s="119" t="n">
        <f aca="false">IF(T126="sníž. přenesená",M126,0)</f>
        <v>0</v>
      </c>
      <c r="BH126" s="119" t="n">
        <f aca="false">IF(T126="nulová",M126,0)</f>
        <v>0</v>
      </c>
      <c r="BI126" s="7" t="s">
        <v>80</v>
      </c>
      <c r="BJ126" s="119" t="n">
        <f aca="false">ROUND(K126*J126,2)</f>
        <v>0</v>
      </c>
      <c r="BK126" s="7" t="s">
        <v>85</v>
      </c>
      <c r="BL126" s="7" t="s">
        <v>86</v>
      </c>
    </row>
    <row r="127" s="17" customFormat="true" ht="25.5" hidden="false" customHeight="true" outlineLevel="0" collapsed="false">
      <c r="B127" s="56"/>
      <c r="C127" s="120" t="s">
        <v>9</v>
      </c>
      <c r="D127" s="120" t="s">
        <v>87</v>
      </c>
      <c r="E127" s="121" t="s">
        <v>88</v>
      </c>
      <c r="F127" s="121"/>
      <c r="G127" s="121"/>
      <c r="H127" s="121"/>
      <c r="I127" s="122" t="s">
        <v>83</v>
      </c>
      <c r="J127" s="123" t="n">
        <v>16</v>
      </c>
      <c r="K127" s="124"/>
      <c r="L127" s="124"/>
      <c r="M127" s="125" t="n">
        <f aca="false">ROUND(K127*J127,2)</f>
        <v>0</v>
      </c>
      <c r="N127" s="125"/>
      <c r="O127" s="125"/>
      <c r="P127" s="125"/>
      <c r="Q127" s="57"/>
      <c r="S127" s="115"/>
      <c r="T127" s="116" t="s">
        <v>84</v>
      </c>
      <c r="U127" s="117" t="n">
        <v>0</v>
      </c>
      <c r="V127" s="117" t="n">
        <f aca="false">U127*J127</f>
        <v>0</v>
      </c>
      <c r="W127" s="117" t="n">
        <v>0.00029</v>
      </c>
      <c r="X127" s="117" t="n">
        <f aca="false">W127*J127</f>
        <v>0.00464</v>
      </c>
      <c r="Y127" s="117" t="n">
        <v>0</v>
      </c>
      <c r="Z127" s="118" t="n">
        <f aca="false">Y127*J127</f>
        <v>0</v>
      </c>
      <c r="AQ127" s="7" t="s">
        <v>89</v>
      </c>
      <c r="AS127" s="7" t="s">
        <v>87</v>
      </c>
      <c r="AT127" s="7" t="s">
        <v>9</v>
      </c>
      <c r="AX127" s="7" t="s">
        <v>79</v>
      </c>
      <c r="BD127" s="119" t="n">
        <f aca="false">IF(T127="základní",M127,0)</f>
        <v>0</v>
      </c>
      <c r="BE127" s="119" t="n">
        <f aca="false">IF(T127="snížená",M127,0)</f>
        <v>0</v>
      </c>
      <c r="BF127" s="119" t="n">
        <f aca="false">IF(T127="zákl. přenesená",M127,0)</f>
        <v>0</v>
      </c>
      <c r="BG127" s="119" t="n">
        <f aca="false">IF(T127="sníž. přenesená",M127,0)</f>
        <v>0</v>
      </c>
      <c r="BH127" s="119" t="n">
        <f aca="false">IF(T127="nulová",M127,0)</f>
        <v>0</v>
      </c>
      <c r="BI127" s="7" t="s">
        <v>80</v>
      </c>
      <c r="BJ127" s="119" t="n">
        <f aca="false">ROUND(K127*J127,2)</f>
        <v>0</v>
      </c>
      <c r="BK127" s="7" t="s">
        <v>85</v>
      </c>
      <c r="BL127" s="7" t="s">
        <v>90</v>
      </c>
    </row>
    <row r="128" s="17" customFormat="true" ht="25.5" hidden="false" customHeight="true" outlineLevel="0" collapsed="false">
      <c r="B128" s="56"/>
      <c r="C128" s="109" t="s">
        <v>91</v>
      </c>
      <c r="D128" s="109" t="s">
        <v>81</v>
      </c>
      <c r="E128" s="110" t="s">
        <v>92</v>
      </c>
      <c r="F128" s="110"/>
      <c r="G128" s="110"/>
      <c r="H128" s="110"/>
      <c r="I128" s="111" t="s">
        <v>93</v>
      </c>
      <c r="J128" s="112" t="n">
        <v>0.008</v>
      </c>
      <c r="K128" s="113"/>
      <c r="L128" s="113"/>
      <c r="M128" s="114" t="n">
        <f aca="false">ROUND(K128*J128,2)</f>
        <v>0</v>
      </c>
      <c r="N128" s="114"/>
      <c r="O128" s="114"/>
      <c r="P128" s="114"/>
      <c r="Q128" s="57"/>
      <c r="S128" s="115"/>
      <c r="T128" s="116" t="s">
        <v>84</v>
      </c>
      <c r="U128" s="117" t="n">
        <v>1.74</v>
      </c>
      <c r="V128" s="117" t="n">
        <f aca="false">U128*J128</f>
        <v>0.01392</v>
      </c>
      <c r="W128" s="117" t="n">
        <v>0</v>
      </c>
      <c r="X128" s="117" t="n">
        <f aca="false">W128*J128</f>
        <v>0</v>
      </c>
      <c r="Y128" s="117" t="n">
        <v>0</v>
      </c>
      <c r="Z128" s="118" t="n">
        <f aca="false">Y128*J128</f>
        <v>0</v>
      </c>
      <c r="AQ128" s="7" t="s">
        <v>85</v>
      </c>
      <c r="AS128" s="7" t="s">
        <v>81</v>
      </c>
      <c r="AT128" s="7" t="s">
        <v>9</v>
      </c>
      <c r="AX128" s="7" t="s">
        <v>79</v>
      </c>
      <c r="BD128" s="119" t="n">
        <f aca="false">IF(T128="základní",M128,0)</f>
        <v>0</v>
      </c>
      <c r="BE128" s="119" t="n">
        <f aca="false">IF(T128="snížená",M128,0)</f>
        <v>0</v>
      </c>
      <c r="BF128" s="119" t="n">
        <f aca="false">IF(T128="zákl. přenesená",M128,0)</f>
        <v>0</v>
      </c>
      <c r="BG128" s="119" t="n">
        <f aca="false">IF(T128="sníž. přenesená",M128,0)</f>
        <v>0</v>
      </c>
      <c r="BH128" s="119" t="n">
        <f aca="false">IF(T128="nulová",M128,0)</f>
        <v>0</v>
      </c>
      <c r="BI128" s="7" t="s">
        <v>80</v>
      </c>
      <c r="BJ128" s="119" t="n">
        <f aca="false">ROUND(K128*J128,2)</f>
        <v>0</v>
      </c>
      <c r="BK128" s="7" t="s">
        <v>85</v>
      </c>
      <c r="BL128" s="7" t="s">
        <v>94</v>
      </c>
    </row>
    <row r="129" s="96" customFormat="true" ht="29.9" hidden="false" customHeight="true" outlineLevel="0" collapsed="false">
      <c r="B129" s="97"/>
      <c r="D129" s="107" t="s">
        <v>48</v>
      </c>
      <c r="E129" s="107"/>
      <c r="F129" s="107"/>
      <c r="G129" s="107"/>
      <c r="H129" s="107"/>
      <c r="I129" s="107"/>
      <c r="J129" s="107"/>
      <c r="K129" s="107"/>
      <c r="L129" s="107"/>
      <c r="M129" s="126" t="n">
        <f aca="false">BJ129</f>
        <v>0</v>
      </c>
      <c r="N129" s="126"/>
      <c r="O129" s="126"/>
      <c r="P129" s="126"/>
      <c r="Q129" s="100"/>
      <c r="S129" s="101"/>
      <c r="V129" s="102" t="n">
        <f aca="false">SUM(V130:V134)</f>
        <v>2.572663</v>
      </c>
      <c r="X129" s="102" t="n">
        <f aca="false">SUM(X130:X134)</f>
        <v>0.01053</v>
      </c>
      <c r="Z129" s="103" t="n">
        <f aca="false">SUM(Z130:Z134)</f>
        <v>0</v>
      </c>
      <c r="AQ129" s="104" t="s">
        <v>9</v>
      </c>
      <c r="AS129" s="105" t="s">
        <v>77</v>
      </c>
      <c r="AT129" s="105" t="s">
        <v>80</v>
      </c>
      <c r="AX129" s="104" t="s">
        <v>79</v>
      </c>
      <c r="BJ129" s="106" t="n">
        <f aca="false">SUM(BJ130:BJ134)</f>
        <v>0</v>
      </c>
    </row>
    <row r="130" s="17" customFormat="true" ht="25.5" hidden="false" customHeight="true" outlineLevel="0" collapsed="false">
      <c r="B130" s="56"/>
      <c r="C130" s="109" t="s">
        <v>95</v>
      </c>
      <c r="D130" s="109" t="s">
        <v>81</v>
      </c>
      <c r="E130" s="110" t="s">
        <v>96</v>
      </c>
      <c r="F130" s="110"/>
      <c r="G130" s="110"/>
      <c r="H130" s="110"/>
      <c r="I130" s="111" t="s">
        <v>83</v>
      </c>
      <c r="J130" s="112" t="n">
        <v>8</v>
      </c>
      <c r="K130" s="113"/>
      <c r="L130" s="113"/>
      <c r="M130" s="114" t="n">
        <f aca="false">ROUND(K130*J130,2)</f>
        <v>0</v>
      </c>
      <c r="N130" s="114"/>
      <c r="O130" s="114"/>
      <c r="P130" s="114"/>
      <c r="Q130" s="57"/>
      <c r="S130" s="115"/>
      <c r="T130" s="116" t="s">
        <v>84</v>
      </c>
      <c r="U130" s="117" t="n">
        <v>0.241</v>
      </c>
      <c r="V130" s="117" t="n">
        <f aca="false">U130*J130</f>
        <v>1.928</v>
      </c>
      <c r="W130" s="117" t="n">
        <v>0.00124</v>
      </c>
      <c r="X130" s="117" t="n">
        <f aca="false">W130*J130</f>
        <v>0.00992</v>
      </c>
      <c r="Y130" s="117" t="n">
        <v>0</v>
      </c>
      <c r="Z130" s="118" t="n">
        <f aca="false">Y130*J130</f>
        <v>0</v>
      </c>
      <c r="AQ130" s="7" t="s">
        <v>85</v>
      </c>
      <c r="AS130" s="7" t="s">
        <v>81</v>
      </c>
      <c r="AT130" s="7" t="s">
        <v>9</v>
      </c>
      <c r="AX130" s="7" t="s">
        <v>79</v>
      </c>
      <c r="BD130" s="119" t="n">
        <f aca="false">IF(T130="základní",M130,0)</f>
        <v>0</v>
      </c>
      <c r="BE130" s="119" t="n">
        <f aca="false">IF(T130="snížená",M130,0)</f>
        <v>0</v>
      </c>
      <c r="BF130" s="119" t="n">
        <f aca="false">IF(T130="zákl. přenesená",M130,0)</f>
        <v>0</v>
      </c>
      <c r="BG130" s="119" t="n">
        <f aca="false">IF(T130="sníž. přenesená",M130,0)</f>
        <v>0</v>
      </c>
      <c r="BH130" s="119" t="n">
        <f aca="false">IF(T130="nulová",M130,0)</f>
        <v>0</v>
      </c>
      <c r="BI130" s="7" t="s">
        <v>80</v>
      </c>
      <c r="BJ130" s="119" t="n">
        <f aca="false">ROUND(K130*J130,2)</f>
        <v>0</v>
      </c>
      <c r="BK130" s="7" t="s">
        <v>85</v>
      </c>
      <c r="BL130" s="7" t="s">
        <v>97</v>
      </c>
    </row>
    <row r="131" s="17" customFormat="true" ht="16.5" hidden="false" customHeight="true" outlineLevel="0" collapsed="false">
      <c r="B131" s="56"/>
      <c r="C131" s="120" t="s">
        <v>98</v>
      </c>
      <c r="D131" s="120" t="s">
        <v>87</v>
      </c>
      <c r="E131" s="121" t="s">
        <v>99</v>
      </c>
      <c r="F131" s="121"/>
      <c r="G131" s="121"/>
      <c r="H131" s="121"/>
      <c r="I131" s="122" t="s">
        <v>100</v>
      </c>
      <c r="J131" s="123" t="n">
        <v>0.5</v>
      </c>
      <c r="K131" s="124"/>
      <c r="L131" s="124"/>
      <c r="M131" s="125" t="n">
        <f aca="false">ROUND(K131*J131,2)</f>
        <v>0</v>
      </c>
      <c r="N131" s="125"/>
      <c r="O131" s="125"/>
      <c r="P131" s="125"/>
      <c r="Q131" s="57"/>
      <c r="S131" s="115"/>
      <c r="T131" s="116" t="s">
        <v>84</v>
      </c>
      <c r="U131" s="117" t="n">
        <v>0</v>
      </c>
      <c r="V131" s="117" t="n">
        <f aca="false">U131*J131</f>
        <v>0</v>
      </c>
      <c r="W131" s="117" t="n">
        <v>0</v>
      </c>
      <c r="X131" s="117" t="n">
        <f aca="false">W131*J131</f>
        <v>0</v>
      </c>
      <c r="Y131" s="117" t="n">
        <v>0</v>
      </c>
      <c r="Z131" s="118" t="n">
        <f aca="false">Y131*J131</f>
        <v>0</v>
      </c>
      <c r="AQ131" s="7" t="s">
        <v>89</v>
      </c>
      <c r="AS131" s="7" t="s">
        <v>87</v>
      </c>
      <c r="AT131" s="7" t="s">
        <v>9</v>
      </c>
      <c r="AX131" s="7" t="s">
        <v>79</v>
      </c>
      <c r="BD131" s="119" t="n">
        <f aca="false">IF(T131="základní",M131,0)</f>
        <v>0</v>
      </c>
      <c r="BE131" s="119" t="n">
        <f aca="false">IF(T131="snížená",M131,0)</f>
        <v>0</v>
      </c>
      <c r="BF131" s="119" t="n">
        <f aca="false">IF(T131="zákl. přenesená",M131,0)</f>
        <v>0</v>
      </c>
      <c r="BG131" s="119" t="n">
        <f aca="false">IF(T131="sníž. přenesená",M131,0)</f>
        <v>0</v>
      </c>
      <c r="BH131" s="119" t="n">
        <f aca="false">IF(T131="nulová",M131,0)</f>
        <v>0</v>
      </c>
      <c r="BI131" s="7" t="s">
        <v>80</v>
      </c>
      <c r="BJ131" s="119" t="n">
        <f aca="false">ROUND(K131*J131,2)</f>
        <v>0</v>
      </c>
      <c r="BK131" s="7" t="s">
        <v>85</v>
      </c>
      <c r="BL131" s="7" t="s">
        <v>101</v>
      </c>
    </row>
    <row r="132" s="17" customFormat="true" ht="25.5" hidden="false" customHeight="true" outlineLevel="0" collapsed="false">
      <c r="B132" s="56"/>
      <c r="C132" s="109" t="s">
        <v>102</v>
      </c>
      <c r="D132" s="109" t="s">
        <v>81</v>
      </c>
      <c r="E132" s="110" t="s">
        <v>103</v>
      </c>
      <c r="F132" s="110"/>
      <c r="G132" s="110"/>
      <c r="H132" s="110"/>
      <c r="I132" s="111" t="s">
        <v>104</v>
      </c>
      <c r="J132" s="112" t="n">
        <v>1</v>
      </c>
      <c r="K132" s="113"/>
      <c r="L132" s="113"/>
      <c r="M132" s="114" t="n">
        <f aca="false">ROUND(K132*J132,2)</f>
        <v>0</v>
      </c>
      <c r="N132" s="114"/>
      <c r="O132" s="114"/>
      <c r="P132" s="114"/>
      <c r="Q132" s="57"/>
      <c r="S132" s="115"/>
      <c r="T132" s="116" t="s">
        <v>84</v>
      </c>
      <c r="U132" s="117" t="n">
        <v>0.424</v>
      </c>
      <c r="V132" s="117" t="n">
        <f aca="false">U132*J132</f>
        <v>0.424</v>
      </c>
      <c r="W132" s="117" t="n">
        <v>0.00023</v>
      </c>
      <c r="X132" s="117" t="n">
        <f aca="false">W132*J132</f>
        <v>0.00023</v>
      </c>
      <c r="Y132" s="117" t="n">
        <v>0</v>
      </c>
      <c r="Z132" s="118" t="n">
        <f aca="false">Y132*J132</f>
        <v>0</v>
      </c>
      <c r="AQ132" s="7" t="s">
        <v>85</v>
      </c>
      <c r="AS132" s="7" t="s">
        <v>81</v>
      </c>
      <c r="AT132" s="7" t="s">
        <v>9</v>
      </c>
      <c r="AX132" s="7" t="s">
        <v>79</v>
      </c>
      <c r="BD132" s="119" t="n">
        <f aca="false">IF(T132="základní",M132,0)</f>
        <v>0</v>
      </c>
      <c r="BE132" s="119" t="n">
        <f aca="false">IF(T132="snížená",M132,0)</f>
        <v>0</v>
      </c>
      <c r="BF132" s="119" t="n">
        <f aca="false">IF(T132="zákl. přenesená",M132,0)</f>
        <v>0</v>
      </c>
      <c r="BG132" s="119" t="n">
        <f aca="false">IF(T132="sníž. přenesená",M132,0)</f>
        <v>0</v>
      </c>
      <c r="BH132" s="119" t="n">
        <f aca="false">IF(T132="nulová",M132,0)</f>
        <v>0</v>
      </c>
      <c r="BI132" s="7" t="s">
        <v>80</v>
      </c>
      <c r="BJ132" s="119" t="n">
        <f aca="false">ROUND(K132*J132,2)</f>
        <v>0</v>
      </c>
      <c r="BK132" s="7" t="s">
        <v>85</v>
      </c>
      <c r="BL132" s="7" t="s">
        <v>105</v>
      </c>
    </row>
    <row r="133" s="17" customFormat="true" ht="38.25" hidden="false" customHeight="true" outlineLevel="0" collapsed="false">
      <c r="B133" s="56"/>
      <c r="C133" s="109" t="s">
        <v>106</v>
      </c>
      <c r="D133" s="109" t="s">
        <v>81</v>
      </c>
      <c r="E133" s="110" t="s">
        <v>107</v>
      </c>
      <c r="F133" s="110"/>
      <c r="G133" s="110"/>
      <c r="H133" s="110"/>
      <c r="I133" s="111" t="s">
        <v>104</v>
      </c>
      <c r="J133" s="112" t="n">
        <v>1</v>
      </c>
      <c r="K133" s="113"/>
      <c r="L133" s="113"/>
      <c r="M133" s="114" t="n">
        <f aca="false">ROUND(K133*J133,2)</f>
        <v>0</v>
      </c>
      <c r="N133" s="114"/>
      <c r="O133" s="114"/>
      <c r="P133" s="114"/>
      <c r="Q133" s="57"/>
      <c r="S133" s="115"/>
      <c r="T133" s="116" t="s">
        <v>84</v>
      </c>
      <c r="U133" s="117" t="n">
        <v>0.206</v>
      </c>
      <c r="V133" s="117" t="n">
        <f aca="false">U133*J133</f>
        <v>0.206</v>
      </c>
      <c r="W133" s="117" t="n">
        <v>0.00038</v>
      </c>
      <c r="X133" s="117" t="n">
        <f aca="false">W133*J133</f>
        <v>0.00038</v>
      </c>
      <c r="Y133" s="117" t="n">
        <v>0</v>
      </c>
      <c r="Z133" s="118" t="n">
        <f aca="false">Y133*J133</f>
        <v>0</v>
      </c>
      <c r="AQ133" s="7" t="s">
        <v>85</v>
      </c>
      <c r="AS133" s="7" t="s">
        <v>81</v>
      </c>
      <c r="AT133" s="7" t="s">
        <v>9</v>
      </c>
      <c r="AX133" s="7" t="s">
        <v>79</v>
      </c>
      <c r="BD133" s="119" t="n">
        <f aca="false">IF(T133="základní",M133,0)</f>
        <v>0</v>
      </c>
      <c r="BE133" s="119" t="n">
        <f aca="false">IF(T133="snížená",M133,0)</f>
        <v>0</v>
      </c>
      <c r="BF133" s="119" t="n">
        <f aca="false">IF(T133="zákl. přenesená",M133,0)</f>
        <v>0</v>
      </c>
      <c r="BG133" s="119" t="n">
        <f aca="false">IF(T133="sníž. přenesená",M133,0)</f>
        <v>0</v>
      </c>
      <c r="BH133" s="119" t="n">
        <f aca="false">IF(T133="nulová",M133,0)</f>
        <v>0</v>
      </c>
      <c r="BI133" s="7" t="s">
        <v>80</v>
      </c>
      <c r="BJ133" s="119" t="n">
        <f aca="false">ROUND(K133*J133,2)</f>
        <v>0</v>
      </c>
      <c r="BK133" s="7" t="s">
        <v>85</v>
      </c>
      <c r="BL133" s="7" t="s">
        <v>108</v>
      </c>
    </row>
    <row r="134" s="17" customFormat="true" ht="25.5" hidden="false" customHeight="true" outlineLevel="0" collapsed="false">
      <c r="B134" s="56"/>
      <c r="C134" s="109" t="s">
        <v>109</v>
      </c>
      <c r="D134" s="109" t="s">
        <v>81</v>
      </c>
      <c r="E134" s="110" t="s">
        <v>110</v>
      </c>
      <c r="F134" s="110"/>
      <c r="G134" s="110"/>
      <c r="H134" s="110"/>
      <c r="I134" s="111" t="s">
        <v>93</v>
      </c>
      <c r="J134" s="112" t="n">
        <v>0.011</v>
      </c>
      <c r="K134" s="113"/>
      <c r="L134" s="113"/>
      <c r="M134" s="114" t="n">
        <f aca="false">ROUND(K134*J134,2)</f>
        <v>0</v>
      </c>
      <c r="N134" s="114"/>
      <c r="O134" s="114"/>
      <c r="P134" s="114"/>
      <c r="Q134" s="57"/>
      <c r="S134" s="115"/>
      <c r="T134" s="116" t="s">
        <v>84</v>
      </c>
      <c r="U134" s="117" t="n">
        <v>1.333</v>
      </c>
      <c r="V134" s="117" t="n">
        <f aca="false">U134*J134</f>
        <v>0.014663</v>
      </c>
      <c r="W134" s="117" t="n">
        <v>0</v>
      </c>
      <c r="X134" s="117" t="n">
        <f aca="false">W134*J134</f>
        <v>0</v>
      </c>
      <c r="Y134" s="117" t="n">
        <v>0</v>
      </c>
      <c r="Z134" s="118" t="n">
        <f aca="false">Y134*J134</f>
        <v>0</v>
      </c>
      <c r="AQ134" s="7" t="s">
        <v>85</v>
      </c>
      <c r="AS134" s="7" t="s">
        <v>81</v>
      </c>
      <c r="AT134" s="7" t="s">
        <v>9</v>
      </c>
      <c r="AX134" s="7" t="s">
        <v>79</v>
      </c>
      <c r="BD134" s="119" t="n">
        <f aca="false">IF(T134="základní",M134,0)</f>
        <v>0</v>
      </c>
      <c r="BE134" s="119" t="n">
        <f aca="false">IF(T134="snížená",M134,0)</f>
        <v>0</v>
      </c>
      <c r="BF134" s="119" t="n">
        <f aca="false">IF(T134="zákl. přenesená",M134,0)</f>
        <v>0</v>
      </c>
      <c r="BG134" s="119" t="n">
        <f aca="false">IF(T134="sníž. přenesená",M134,0)</f>
        <v>0</v>
      </c>
      <c r="BH134" s="119" t="n">
        <f aca="false">IF(T134="nulová",M134,0)</f>
        <v>0</v>
      </c>
      <c r="BI134" s="7" t="s">
        <v>80</v>
      </c>
      <c r="BJ134" s="119" t="n">
        <f aca="false">ROUND(K134*J134,2)</f>
        <v>0</v>
      </c>
      <c r="BK134" s="7" t="s">
        <v>85</v>
      </c>
      <c r="BL134" s="7" t="s">
        <v>111</v>
      </c>
    </row>
    <row r="135" s="96" customFormat="true" ht="29.9" hidden="false" customHeight="true" outlineLevel="0" collapsed="false">
      <c r="B135" s="97"/>
      <c r="D135" s="107" t="s">
        <v>49</v>
      </c>
      <c r="E135" s="107"/>
      <c r="F135" s="107"/>
      <c r="G135" s="107"/>
      <c r="H135" s="107"/>
      <c r="I135" s="107"/>
      <c r="J135" s="107"/>
      <c r="K135" s="107"/>
      <c r="L135" s="107"/>
      <c r="M135" s="126" t="n">
        <f aca="false">BJ135</f>
        <v>0</v>
      </c>
      <c r="N135" s="126"/>
      <c r="O135" s="126"/>
      <c r="P135" s="126"/>
      <c r="Q135" s="100"/>
      <c r="S135" s="101"/>
      <c r="V135" s="102" t="n">
        <f aca="false">SUM(V136:V150)</f>
        <v>5.992608</v>
      </c>
      <c r="X135" s="102" t="n">
        <f aca="false">SUM(X136:X150)</f>
        <v>0.04445</v>
      </c>
      <c r="Z135" s="103" t="n">
        <f aca="false">SUM(Z136:Z150)</f>
        <v>0</v>
      </c>
      <c r="AQ135" s="104" t="s">
        <v>9</v>
      </c>
      <c r="AS135" s="105" t="s">
        <v>77</v>
      </c>
      <c r="AT135" s="105" t="s">
        <v>80</v>
      </c>
      <c r="AX135" s="104" t="s">
        <v>79</v>
      </c>
      <c r="BJ135" s="106" t="n">
        <f aca="false">SUM(BJ136:BJ150)</f>
        <v>0</v>
      </c>
    </row>
    <row r="136" s="17" customFormat="true" ht="38.25" hidden="false" customHeight="true" outlineLevel="0" collapsed="false">
      <c r="B136" s="56"/>
      <c r="C136" s="109" t="s">
        <v>112</v>
      </c>
      <c r="D136" s="109" t="s">
        <v>81</v>
      </c>
      <c r="E136" s="110" t="s">
        <v>113</v>
      </c>
      <c r="F136" s="110"/>
      <c r="G136" s="110"/>
      <c r="H136" s="110"/>
      <c r="I136" s="111" t="s">
        <v>114</v>
      </c>
      <c r="J136" s="112" t="n">
        <v>1</v>
      </c>
      <c r="K136" s="113"/>
      <c r="L136" s="113"/>
      <c r="M136" s="114" t="n">
        <f aca="false">ROUND(K136*J136,2)</f>
        <v>0</v>
      </c>
      <c r="N136" s="114"/>
      <c r="O136" s="114"/>
      <c r="P136" s="114"/>
      <c r="Q136" s="57"/>
      <c r="S136" s="115"/>
      <c r="T136" s="116" t="s">
        <v>84</v>
      </c>
      <c r="U136" s="117" t="n">
        <v>5.217</v>
      </c>
      <c r="V136" s="117" t="n">
        <f aca="false">U136*J136</f>
        <v>5.217</v>
      </c>
      <c r="W136" s="117" t="n">
        <v>0.00255</v>
      </c>
      <c r="X136" s="117" t="n">
        <f aca="false">W136*J136</f>
        <v>0.00255</v>
      </c>
      <c r="Y136" s="117" t="n">
        <v>0</v>
      </c>
      <c r="Z136" s="118" t="n">
        <f aca="false">Y136*J136</f>
        <v>0</v>
      </c>
      <c r="AQ136" s="7" t="s">
        <v>85</v>
      </c>
      <c r="AS136" s="7" t="s">
        <v>81</v>
      </c>
      <c r="AT136" s="7" t="s">
        <v>9</v>
      </c>
      <c r="AX136" s="7" t="s">
        <v>79</v>
      </c>
      <c r="BD136" s="119" t="n">
        <f aca="false">IF(T136="základní",M136,0)</f>
        <v>0</v>
      </c>
      <c r="BE136" s="119" t="n">
        <f aca="false">IF(T136="snížená",M136,0)</f>
        <v>0</v>
      </c>
      <c r="BF136" s="119" t="n">
        <f aca="false">IF(T136="zákl. přenesená",M136,0)</f>
        <v>0</v>
      </c>
      <c r="BG136" s="119" t="n">
        <f aca="false">IF(T136="sníž. přenesená",M136,0)</f>
        <v>0</v>
      </c>
      <c r="BH136" s="119" t="n">
        <f aca="false">IF(T136="nulová",M136,0)</f>
        <v>0</v>
      </c>
      <c r="BI136" s="7" t="s">
        <v>80</v>
      </c>
      <c r="BJ136" s="119" t="n">
        <f aca="false">ROUND(K136*J136,2)</f>
        <v>0</v>
      </c>
      <c r="BK136" s="7" t="s">
        <v>85</v>
      </c>
      <c r="BL136" s="7" t="s">
        <v>115</v>
      </c>
    </row>
    <row r="137" s="17" customFormat="true" ht="16.5" hidden="false" customHeight="true" outlineLevel="0" collapsed="false">
      <c r="B137" s="56"/>
      <c r="C137" s="120" t="s">
        <v>116</v>
      </c>
      <c r="D137" s="120" t="s">
        <v>87</v>
      </c>
      <c r="E137" s="127" t="s">
        <v>117</v>
      </c>
      <c r="F137" s="127"/>
      <c r="G137" s="127"/>
      <c r="H137" s="127"/>
      <c r="I137" s="122" t="s">
        <v>100</v>
      </c>
      <c r="J137" s="123" t="n">
        <v>1</v>
      </c>
      <c r="K137" s="124" t="n">
        <v>0</v>
      </c>
      <c r="L137" s="124"/>
      <c r="M137" s="125" t="n">
        <f aca="false">ROUND(K137*J137,2)</f>
        <v>0</v>
      </c>
      <c r="N137" s="125"/>
      <c r="O137" s="125"/>
      <c r="P137" s="125"/>
      <c r="Q137" s="57"/>
      <c r="S137" s="115"/>
      <c r="T137" s="116" t="s">
        <v>84</v>
      </c>
      <c r="U137" s="117" t="n">
        <v>0</v>
      </c>
      <c r="V137" s="117" t="n">
        <f aca="false">U137*J137</f>
        <v>0</v>
      </c>
      <c r="W137" s="117" t="n">
        <v>0.03</v>
      </c>
      <c r="X137" s="117" t="n">
        <f aca="false">W137*J137</f>
        <v>0.03</v>
      </c>
      <c r="Y137" s="117" t="n">
        <v>0</v>
      </c>
      <c r="Z137" s="118" t="n">
        <f aca="false">Y137*J137</f>
        <v>0</v>
      </c>
      <c r="AQ137" s="7" t="s">
        <v>89</v>
      </c>
      <c r="AS137" s="7" t="s">
        <v>87</v>
      </c>
      <c r="AT137" s="7" t="s">
        <v>9</v>
      </c>
      <c r="AX137" s="7" t="s">
        <v>79</v>
      </c>
      <c r="BD137" s="119" t="n">
        <f aca="false">IF(T137="základní",M137,0)</f>
        <v>0</v>
      </c>
      <c r="BE137" s="119" t="n">
        <f aca="false">IF(T137="snížená",M137,0)</f>
        <v>0</v>
      </c>
      <c r="BF137" s="119" t="n">
        <f aca="false">IF(T137="zákl. přenesená",M137,0)</f>
        <v>0</v>
      </c>
      <c r="BG137" s="119" t="n">
        <f aca="false">IF(T137="sníž. přenesená",M137,0)</f>
        <v>0</v>
      </c>
      <c r="BH137" s="119" t="n">
        <f aca="false">IF(T137="nulová",M137,0)</f>
        <v>0</v>
      </c>
      <c r="BI137" s="7" t="s">
        <v>80</v>
      </c>
      <c r="BJ137" s="119" t="n">
        <f aca="false">ROUND(K137*J137,2)</f>
        <v>0</v>
      </c>
      <c r="BK137" s="7" t="s">
        <v>85</v>
      </c>
      <c r="BL137" s="7" t="s">
        <v>118</v>
      </c>
    </row>
    <row r="138" s="17" customFormat="true" ht="25.5" hidden="false" customHeight="true" outlineLevel="0" collapsed="false">
      <c r="B138" s="56"/>
      <c r="C138" s="120" t="s">
        <v>119</v>
      </c>
      <c r="D138" s="120" t="s">
        <v>87</v>
      </c>
      <c r="E138" s="127" t="s">
        <v>120</v>
      </c>
      <c r="F138" s="127"/>
      <c r="G138" s="127"/>
      <c r="H138" s="127"/>
      <c r="I138" s="122" t="s">
        <v>100</v>
      </c>
      <c r="J138" s="123" t="n">
        <v>1</v>
      </c>
      <c r="K138" s="124" t="n">
        <v>0</v>
      </c>
      <c r="L138" s="124"/>
      <c r="M138" s="125" t="n">
        <f aca="false">ROUND(K138*J138,2)</f>
        <v>0</v>
      </c>
      <c r="N138" s="125"/>
      <c r="O138" s="125"/>
      <c r="P138" s="125"/>
      <c r="Q138" s="57"/>
      <c r="S138" s="115"/>
      <c r="T138" s="116" t="s">
        <v>84</v>
      </c>
      <c r="U138" s="117" t="n">
        <v>0</v>
      </c>
      <c r="V138" s="117" t="n">
        <f aca="false">U138*J138</f>
        <v>0</v>
      </c>
      <c r="W138" s="117" t="n">
        <v>0.008</v>
      </c>
      <c r="X138" s="117" t="n">
        <f aca="false">W138*J138</f>
        <v>0.008</v>
      </c>
      <c r="Y138" s="117" t="n">
        <v>0</v>
      </c>
      <c r="Z138" s="118" t="n">
        <f aca="false">Y138*J138</f>
        <v>0</v>
      </c>
      <c r="AQ138" s="7" t="s">
        <v>89</v>
      </c>
      <c r="AS138" s="7" t="s">
        <v>87</v>
      </c>
      <c r="AT138" s="7" t="s">
        <v>9</v>
      </c>
      <c r="AX138" s="7" t="s">
        <v>79</v>
      </c>
      <c r="BD138" s="119" t="n">
        <f aca="false">IF(T138="základní",M138,0)</f>
        <v>0</v>
      </c>
      <c r="BE138" s="119" t="n">
        <f aca="false">IF(T138="snížená",M138,0)</f>
        <v>0</v>
      </c>
      <c r="BF138" s="119" t="n">
        <f aca="false">IF(T138="zákl. přenesená",M138,0)</f>
        <v>0</v>
      </c>
      <c r="BG138" s="119" t="n">
        <f aca="false">IF(T138="sníž. přenesená",M138,0)</f>
        <v>0</v>
      </c>
      <c r="BH138" s="119" t="n">
        <f aca="false">IF(T138="nulová",M138,0)</f>
        <v>0</v>
      </c>
      <c r="BI138" s="7" t="s">
        <v>80</v>
      </c>
      <c r="BJ138" s="119" t="n">
        <f aca="false">ROUND(K138*J138,2)</f>
        <v>0</v>
      </c>
      <c r="BK138" s="7" t="s">
        <v>85</v>
      </c>
      <c r="BL138" s="7" t="s">
        <v>121</v>
      </c>
    </row>
    <row r="139" s="17" customFormat="true" ht="25.5" hidden="false" customHeight="true" outlineLevel="0" collapsed="false">
      <c r="B139" s="56"/>
      <c r="C139" s="120" t="s">
        <v>122</v>
      </c>
      <c r="D139" s="120" t="s">
        <v>87</v>
      </c>
      <c r="E139" s="127" t="s">
        <v>120</v>
      </c>
      <c r="F139" s="127"/>
      <c r="G139" s="127"/>
      <c r="H139" s="127"/>
      <c r="I139" s="122" t="s">
        <v>100</v>
      </c>
      <c r="J139" s="123" t="n">
        <v>1</v>
      </c>
      <c r="K139" s="124" t="n">
        <v>0</v>
      </c>
      <c r="L139" s="124"/>
      <c r="M139" s="125" t="n">
        <f aca="false">ROUND(K139*J139,2)</f>
        <v>0</v>
      </c>
      <c r="N139" s="125"/>
      <c r="O139" s="125"/>
      <c r="P139" s="125"/>
      <c r="Q139" s="57"/>
      <c r="S139" s="115"/>
      <c r="T139" s="116" t="s">
        <v>84</v>
      </c>
      <c r="U139" s="117" t="n">
        <v>0</v>
      </c>
      <c r="V139" s="117" t="n">
        <f aca="false">U139*J139</f>
        <v>0</v>
      </c>
      <c r="W139" s="117" t="n">
        <v>0</v>
      </c>
      <c r="X139" s="117" t="n">
        <f aca="false">W139*J139</f>
        <v>0</v>
      </c>
      <c r="Y139" s="117" t="n">
        <v>0</v>
      </c>
      <c r="Z139" s="118" t="n">
        <f aca="false">Y139*J139</f>
        <v>0</v>
      </c>
      <c r="AQ139" s="7" t="s">
        <v>89</v>
      </c>
      <c r="AS139" s="7" t="s">
        <v>87</v>
      </c>
      <c r="AT139" s="7" t="s">
        <v>9</v>
      </c>
      <c r="AX139" s="7" t="s">
        <v>79</v>
      </c>
      <c r="BD139" s="119" t="n">
        <f aca="false">IF(T139="základní",M139,0)</f>
        <v>0</v>
      </c>
      <c r="BE139" s="119" t="n">
        <f aca="false">IF(T139="snížená",M139,0)</f>
        <v>0</v>
      </c>
      <c r="BF139" s="119" t="n">
        <f aca="false">IF(T139="zákl. přenesená",M139,0)</f>
        <v>0</v>
      </c>
      <c r="BG139" s="119" t="n">
        <f aca="false">IF(T139="sníž. přenesená",M139,0)</f>
        <v>0</v>
      </c>
      <c r="BH139" s="119" t="n">
        <f aca="false">IF(T139="nulová",M139,0)</f>
        <v>0</v>
      </c>
      <c r="BI139" s="7" t="s">
        <v>80</v>
      </c>
      <c r="BJ139" s="119" t="n">
        <f aca="false">ROUND(K139*J139,2)</f>
        <v>0</v>
      </c>
      <c r="BK139" s="7" t="s">
        <v>85</v>
      </c>
      <c r="BL139" s="7" t="s">
        <v>123</v>
      </c>
    </row>
    <row r="140" s="17" customFormat="true" ht="25.5" hidden="false" customHeight="true" outlineLevel="0" collapsed="false">
      <c r="B140" s="56"/>
      <c r="C140" s="120" t="s">
        <v>124</v>
      </c>
      <c r="D140" s="120" t="s">
        <v>87</v>
      </c>
      <c r="E140" s="127" t="s">
        <v>120</v>
      </c>
      <c r="F140" s="127"/>
      <c r="G140" s="127"/>
      <c r="H140" s="127"/>
      <c r="I140" s="122" t="s">
        <v>100</v>
      </c>
      <c r="J140" s="123" t="n">
        <v>1</v>
      </c>
      <c r="K140" s="124" t="n">
        <v>0</v>
      </c>
      <c r="L140" s="124"/>
      <c r="M140" s="125" t="n">
        <f aca="false">ROUND(K140*J140,2)</f>
        <v>0</v>
      </c>
      <c r="N140" s="125"/>
      <c r="O140" s="125"/>
      <c r="P140" s="125"/>
      <c r="Q140" s="57"/>
      <c r="S140" s="115"/>
      <c r="T140" s="116" t="s">
        <v>84</v>
      </c>
      <c r="U140" s="117" t="n">
        <v>0</v>
      </c>
      <c r="V140" s="117" t="n">
        <f aca="false">U140*J140</f>
        <v>0</v>
      </c>
      <c r="W140" s="117" t="n">
        <v>0</v>
      </c>
      <c r="X140" s="117" t="n">
        <f aca="false">W140*J140</f>
        <v>0</v>
      </c>
      <c r="Y140" s="117" t="n">
        <v>0</v>
      </c>
      <c r="Z140" s="118" t="n">
        <f aca="false">Y140*J140</f>
        <v>0</v>
      </c>
      <c r="AQ140" s="7" t="s">
        <v>89</v>
      </c>
      <c r="AS140" s="7" t="s">
        <v>87</v>
      </c>
      <c r="AT140" s="7" t="s">
        <v>9</v>
      </c>
      <c r="AX140" s="7" t="s">
        <v>79</v>
      </c>
      <c r="BD140" s="119" t="n">
        <f aca="false">IF(T140="základní",M140,0)</f>
        <v>0</v>
      </c>
      <c r="BE140" s="119" t="n">
        <f aca="false">IF(T140="snížená",M140,0)</f>
        <v>0</v>
      </c>
      <c r="BF140" s="119" t="n">
        <f aca="false">IF(T140="zákl. přenesená",M140,0)</f>
        <v>0</v>
      </c>
      <c r="BG140" s="119" t="n">
        <f aca="false">IF(T140="sníž. přenesená",M140,0)</f>
        <v>0</v>
      </c>
      <c r="BH140" s="119" t="n">
        <f aca="false">IF(T140="nulová",M140,0)</f>
        <v>0</v>
      </c>
      <c r="BI140" s="7" t="s">
        <v>80</v>
      </c>
      <c r="BJ140" s="119" t="n">
        <f aca="false">ROUND(K140*J140,2)</f>
        <v>0</v>
      </c>
      <c r="BK140" s="7" t="s">
        <v>85</v>
      </c>
      <c r="BL140" s="7" t="s">
        <v>125</v>
      </c>
    </row>
    <row r="141" s="17" customFormat="true" ht="16.5" hidden="false" customHeight="true" outlineLevel="0" collapsed="false">
      <c r="B141" s="56"/>
      <c r="C141" s="120" t="s">
        <v>126</v>
      </c>
      <c r="D141" s="120" t="s">
        <v>87</v>
      </c>
      <c r="E141" s="127" t="s">
        <v>120</v>
      </c>
      <c r="F141" s="127"/>
      <c r="G141" s="127"/>
      <c r="H141" s="127"/>
      <c r="I141" s="122" t="s">
        <v>100</v>
      </c>
      <c r="J141" s="123" t="n">
        <v>1</v>
      </c>
      <c r="K141" s="124" t="n">
        <v>0</v>
      </c>
      <c r="L141" s="124"/>
      <c r="M141" s="125" t="n">
        <f aca="false">ROUND(K141*J141,2)</f>
        <v>0</v>
      </c>
      <c r="N141" s="125"/>
      <c r="O141" s="125"/>
      <c r="P141" s="125"/>
      <c r="Q141" s="57"/>
      <c r="S141" s="115"/>
      <c r="T141" s="116" t="s">
        <v>84</v>
      </c>
      <c r="U141" s="117" t="n">
        <v>0</v>
      </c>
      <c r="V141" s="117" t="n">
        <f aca="false">U141*J141</f>
        <v>0</v>
      </c>
      <c r="W141" s="117" t="n">
        <v>0</v>
      </c>
      <c r="X141" s="117" t="n">
        <f aca="false">W141*J141</f>
        <v>0</v>
      </c>
      <c r="Y141" s="117" t="n">
        <v>0</v>
      </c>
      <c r="Z141" s="118" t="n">
        <f aca="false">Y141*J141</f>
        <v>0</v>
      </c>
      <c r="AQ141" s="7" t="s">
        <v>89</v>
      </c>
      <c r="AS141" s="7" t="s">
        <v>87</v>
      </c>
      <c r="AT141" s="7" t="s">
        <v>9</v>
      </c>
      <c r="AX141" s="7" t="s">
        <v>79</v>
      </c>
      <c r="BD141" s="119" t="n">
        <f aca="false">IF(T141="základní",M141,0)</f>
        <v>0</v>
      </c>
      <c r="BE141" s="119" t="n">
        <f aca="false">IF(T141="snížená",M141,0)</f>
        <v>0</v>
      </c>
      <c r="BF141" s="119" t="n">
        <f aca="false">IF(T141="zákl. přenesená",M141,0)</f>
        <v>0</v>
      </c>
      <c r="BG141" s="119" t="n">
        <f aca="false">IF(T141="sníž. přenesená",M141,0)</f>
        <v>0</v>
      </c>
      <c r="BH141" s="119" t="n">
        <f aca="false">IF(T141="nulová",M141,0)</f>
        <v>0</v>
      </c>
      <c r="BI141" s="7" t="s">
        <v>80</v>
      </c>
      <c r="BJ141" s="119" t="n">
        <f aca="false">ROUND(K141*J141,2)</f>
        <v>0</v>
      </c>
      <c r="BK141" s="7" t="s">
        <v>85</v>
      </c>
      <c r="BL141" s="7" t="s">
        <v>127</v>
      </c>
    </row>
    <row r="142" s="17" customFormat="true" ht="25.5" hidden="false" customHeight="true" outlineLevel="0" collapsed="false">
      <c r="B142" s="56"/>
      <c r="C142" s="120" t="s">
        <v>128</v>
      </c>
      <c r="D142" s="120" t="s">
        <v>87</v>
      </c>
      <c r="E142" s="127" t="s">
        <v>120</v>
      </c>
      <c r="F142" s="127"/>
      <c r="G142" s="127"/>
      <c r="H142" s="127"/>
      <c r="I142" s="122" t="s">
        <v>100</v>
      </c>
      <c r="J142" s="123" t="n">
        <v>1</v>
      </c>
      <c r="K142" s="124" t="n">
        <v>0</v>
      </c>
      <c r="L142" s="124"/>
      <c r="M142" s="125" t="n">
        <f aca="false">ROUND(K142*J142,2)</f>
        <v>0</v>
      </c>
      <c r="N142" s="125"/>
      <c r="O142" s="125"/>
      <c r="P142" s="125"/>
      <c r="Q142" s="57"/>
      <c r="S142" s="115"/>
      <c r="T142" s="116" t="s">
        <v>84</v>
      </c>
      <c r="U142" s="117" t="n">
        <v>0</v>
      </c>
      <c r="V142" s="117" t="n">
        <f aca="false">U142*J142</f>
        <v>0</v>
      </c>
      <c r="W142" s="117" t="n">
        <v>0</v>
      </c>
      <c r="X142" s="117" t="n">
        <f aca="false">W142*J142</f>
        <v>0</v>
      </c>
      <c r="Y142" s="117" t="n">
        <v>0</v>
      </c>
      <c r="Z142" s="118" t="n">
        <f aca="false">Y142*J142</f>
        <v>0</v>
      </c>
      <c r="AQ142" s="7" t="s">
        <v>89</v>
      </c>
      <c r="AS142" s="7" t="s">
        <v>87</v>
      </c>
      <c r="AT142" s="7" t="s">
        <v>9</v>
      </c>
      <c r="AX142" s="7" t="s">
        <v>79</v>
      </c>
      <c r="BD142" s="119" t="n">
        <f aca="false">IF(T142="základní",M142,0)</f>
        <v>0</v>
      </c>
      <c r="BE142" s="119" t="n">
        <f aca="false">IF(T142="snížená",M142,0)</f>
        <v>0</v>
      </c>
      <c r="BF142" s="119" t="n">
        <f aca="false">IF(T142="zákl. přenesená",M142,0)</f>
        <v>0</v>
      </c>
      <c r="BG142" s="119" t="n">
        <f aca="false">IF(T142="sníž. přenesená",M142,0)</f>
        <v>0</v>
      </c>
      <c r="BH142" s="119" t="n">
        <f aca="false">IF(T142="nulová",M142,0)</f>
        <v>0</v>
      </c>
      <c r="BI142" s="7" t="s">
        <v>80</v>
      </c>
      <c r="BJ142" s="119" t="n">
        <f aca="false">ROUND(K142*J142,2)</f>
        <v>0</v>
      </c>
      <c r="BK142" s="7" t="s">
        <v>85</v>
      </c>
      <c r="BL142" s="7" t="s">
        <v>129</v>
      </c>
    </row>
    <row r="143" s="17" customFormat="true" ht="25.5" hidden="false" customHeight="true" outlineLevel="0" collapsed="false">
      <c r="B143" s="56"/>
      <c r="C143" s="120" t="s">
        <v>85</v>
      </c>
      <c r="D143" s="120" t="s">
        <v>87</v>
      </c>
      <c r="E143" s="127" t="s">
        <v>120</v>
      </c>
      <c r="F143" s="127"/>
      <c r="G143" s="127"/>
      <c r="H143" s="127"/>
      <c r="I143" s="122" t="s">
        <v>100</v>
      </c>
      <c r="J143" s="123" t="n">
        <v>1</v>
      </c>
      <c r="K143" s="124" t="n">
        <v>0</v>
      </c>
      <c r="L143" s="124"/>
      <c r="M143" s="125" t="n">
        <f aca="false">ROUND(K143*J143,2)</f>
        <v>0</v>
      </c>
      <c r="N143" s="125"/>
      <c r="O143" s="125"/>
      <c r="P143" s="125"/>
      <c r="Q143" s="57"/>
      <c r="S143" s="115"/>
      <c r="T143" s="116" t="s">
        <v>84</v>
      </c>
      <c r="U143" s="117" t="n">
        <v>0</v>
      </c>
      <c r="V143" s="117" t="n">
        <f aca="false">U143*J143</f>
        <v>0</v>
      </c>
      <c r="W143" s="117" t="n">
        <v>0</v>
      </c>
      <c r="X143" s="117" t="n">
        <f aca="false">W143*J143</f>
        <v>0</v>
      </c>
      <c r="Y143" s="117" t="n">
        <v>0</v>
      </c>
      <c r="Z143" s="118" t="n">
        <f aca="false">Y143*J143</f>
        <v>0</v>
      </c>
      <c r="AQ143" s="7" t="s">
        <v>89</v>
      </c>
      <c r="AS143" s="7" t="s">
        <v>87</v>
      </c>
      <c r="AT143" s="7" t="s">
        <v>9</v>
      </c>
      <c r="AX143" s="7" t="s">
        <v>79</v>
      </c>
      <c r="BD143" s="119" t="n">
        <f aca="false">IF(T143="základní",M143,0)</f>
        <v>0</v>
      </c>
      <c r="BE143" s="119" t="n">
        <f aca="false">IF(T143="snížená",M143,0)</f>
        <v>0</v>
      </c>
      <c r="BF143" s="119" t="n">
        <f aca="false">IF(T143="zákl. přenesená",M143,0)</f>
        <v>0</v>
      </c>
      <c r="BG143" s="119" t="n">
        <f aca="false">IF(T143="sníž. přenesená",M143,0)</f>
        <v>0</v>
      </c>
      <c r="BH143" s="119" t="n">
        <f aca="false">IF(T143="nulová",M143,0)</f>
        <v>0</v>
      </c>
      <c r="BI143" s="7" t="s">
        <v>80</v>
      </c>
      <c r="BJ143" s="119" t="n">
        <f aca="false">ROUND(K143*J143,2)</f>
        <v>0</v>
      </c>
      <c r="BK143" s="7" t="s">
        <v>85</v>
      </c>
      <c r="BL143" s="7" t="s">
        <v>130</v>
      </c>
    </row>
    <row r="144" s="17" customFormat="true" ht="16.5" hidden="false" customHeight="true" outlineLevel="0" collapsed="false">
      <c r="B144" s="56"/>
      <c r="C144" s="120" t="s">
        <v>131</v>
      </c>
      <c r="D144" s="120" t="s">
        <v>87</v>
      </c>
      <c r="E144" s="127" t="s">
        <v>120</v>
      </c>
      <c r="F144" s="127"/>
      <c r="G144" s="127"/>
      <c r="H144" s="127"/>
      <c r="I144" s="122" t="s">
        <v>100</v>
      </c>
      <c r="J144" s="123" t="n">
        <v>1</v>
      </c>
      <c r="K144" s="124" t="n">
        <v>0</v>
      </c>
      <c r="L144" s="124"/>
      <c r="M144" s="125" t="n">
        <f aca="false">ROUND(K144*J144,2)</f>
        <v>0</v>
      </c>
      <c r="N144" s="125"/>
      <c r="O144" s="125"/>
      <c r="P144" s="125"/>
      <c r="Q144" s="57"/>
      <c r="S144" s="115"/>
      <c r="T144" s="116" t="s">
        <v>84</v>
      </c>
      <c r="U144" s="117" t="n">
        <v>0</v>
      </c>
      <c r="V144" s="117" t="n">
        <f aca="false">U144*J144</f>
        <v>0</v>
      </c>
      <c r="W144" s="117" t="n">
        <v>0</v>
      </c>
      <c r="X144" s="117" t="n">
        <f aca="false">W144*J144</f>
        <v>0</v>
      </c>
      <c r="Y144" s="117" t="n">
        <v>0</v>
      </c>
      <c r="Z144" s="118" t="n">
        <f aca="false">Y144*J144</f>
        <v>0</v>
      </c>
      <c r="AQ144" s="7" t="s">
        <v>89</v>
      </c>
      <c r="AS144" s="7" t="s">
        <v>87</v>
      </c>
      <c r="AT144" s="7" t="s">
        <v>9</v>
      </c>
      <c r="AX144" s="7" t="s">
        <v>79</v>
      </c>
      <c r="BD144" s="119" t="n">
        <f aca="false">IF(T144="základní",M144,0)</f>
        <v>0</v>
      </c>
      <c r="BE144" s="119" t="n">
        <f aca="false">IF(T144="snížená",M144,0)</f>
        <v>0</v>
      </c>
      <c r="BF144" s="119" t="n">
        <f aca="false">IF(T144="zákl. přenesená",M144,0)</f>
        <v>0</v>
      </c>
      <c r="BG144" s="119" t="n">
        <f aca="false">IF(T144="sníž. přenesená",M144,0)</f>
        <v>0</v>
      </c>
      <c r="BH144" s="119" t="n">
        <f aca="false">IF(T144="nulová",M144,0)</f>
        <v>0</v>
      </c>
      <c r="BI144" s="7" t="s">
        <v>80</v>
      </c>
      <c r="BJ144" s="119" t="n">
        <f aca="false">ROUND(K144*J144,2)</f>
        <v>0</v>
      </c>
      <c r="BK144" s="7" t="s">
        <v>85</v>
      </c>
      <c r="BL144" s="7" t="s">
        <v>132</v>
      </c>
    </row>
    <row r="145" s="17" customFormat="true" ht="16.5" hidden="false" customHeight="true" outlineLevel="0" collapsed="false">
      <c r="B145" s="56"/>
      <c r="C145" s="120" t="s">
        <v>133</v>
      </c>
      <c r="D145" s="120" t="s">
        <v>87</v>
      </c>
      <c r="E145" s="127" t="s">
        <v>120</v>
      </c>
      <c r="F145" s="127"/>
      <c r="G145" s="127"/>
      <c r="H145" s="127"/>
      <c r="I145" s="122" t="s">
        <v>100</v>
      </c>
      <c r="J145" s="123" t="n">
        <v>1</v>
      </c>
      <c r="K145" s="124" t="n">
        <v>0</v>
      </c>
      <c r="L145" s="124"/>
      <c r="M145" s="125" t="n">
        <f aca="false">ROUND(K145*J145,2)</f>
        <v>0</v>
      </c>
      <c r="N145" s="125"/>
      <c r="O145" s="125"/>
      <c r="P145" s="125"/>
      <c r="Q145" s="57"/>
      <c r="S145" s="115"/>
      <c r="T145" s="116" t="s">
        <v>84</v>
      </c>
      <c r="U145" s="117" t="n">
        <v>0</v>
      </c>
      <c r="V145" s="117" t="n">
        <f aca="false">U145*J145</f>
        <v>0</v>
      </c>
      <c r="W145" s="117" t="n">
        <v>0</v>
      </c>
      <c r="X145" s="117" t="n">
        <f aca="false">W145*J145</f>
        <v>0</v>
      </c>
      <c r="Y145" s="117" t="n">
        <v>0</v>
      </c>
      <c r="Z145" s="118" t="n">
        <f aca="false">Y145*J145</f>
        <v>0</v>
      </c>
      <c r="AQ145" s="7" t="s">
        <v>89</v>
      </c>
      <c r="AS145" s="7" t="s">
        <v>87</v>
      </c>
      <c r="AT145" s="7" t="s">
        <v>9</v>
      </c>
      <c r="AX145" s="7" t="s">
        <v>79</v>
      </c>
      <c r="BD145" s="119" t="n">
        <f aca="false">IF(T145="základní",M145,0)</f>
        <v>0</v>
      </c>
      <c r="BE145" s="119" t="n">
        <f aca="false">IF(T145="snížená",M145,0)</f>
        <v>0</v>
      </c>
      <c r="BF145" s="119" t="n">
        <f aca="false">IF(T145="zákl. přenesená",M145,0)</f>
        <v>0</v>
      </c>
      <c r="BG145" s="119" t="n">
        <f aca="false">IF(T145="sníž. přenesená",M145,0)</f>
        <v>0</v>
      </c>
      <c r="BH145" s="119" t="n">
        <f aca="false">IF(T145="nulová",M145,0)</f>
        <v>0</v>
      </c>
      <c r="BI145" s="7" t="s">
        <v>80</v>
      </c>
      <c r="BJ145" s="119" t="n">
        <f aca="false">ROUND(K145*J145,2)</f>
        <v>0</v>
      </c>
      <c r="BK145" s="7" t="s">
        <v>85</v>
      </c>
      <c r="BL145" s="7" t="s">
        <v>134</v>
      </c>
    </row>
    <row r="146" s="17" customFormat="true" ht="16.5" hidden="false" customHeight="true" outlineLevel="0" collapsed="false">
      <c r="B146" s="56"/>
      <c r="C146" s="120" t="s">
        <v>135</v>
      </c>
      <c r="D146" s="120" t="s">
        <v>87</v>
      </c>
      <c r="E146" s="127" t="s">
        <v>120</v>
      </c>
      <c r="F146" s="127"/>
      <c r="G146" s="127"/>
      <c r="H146" s="127"/>
      <c r="I146" s="122" t="s">
        <v>100</v>
      </c>
      <c r="J146" s="123" t="n">
        <v>3</v>
      </c>
      <c r="K146" s="124" t="n">
        <v>0</v>
      </c>
      <c r="L146" s="124"/>
      <c r="M146" s="125" t="n">
        <f aca="false">ROUND(K146*J146,2)</f>
        <v>0</v>
      </c>
      <c r="N146" s="125"/>
      <c r="O146" s="125"/>
      <c r="P146" s="125"/>
      <c r="Q146" s="57"/>
      <c r="S146" s="115"/>
      <c r="T146" s="116" t="s">
        <v>84</v>
      </c>
      <c r="U146" s="117" t="n">
        <v>0</v>
      </c>
      <c r="V146" s="117" t="n">
        <f aca="false">U146*J146</f>
        <v>0</v>
      </c>
      <c r="W146" s="117" t="n">
        <v>0</v>
      </c>
      <c r="X146" s="117" t="n">
        <f aca="false">W146*J146</f>
        <v>0</v>
      </c>
      <c r="Y146" s="117" t="n">
        <v>0</v>
      </c>
      <c r="Z146" s="118" t="n">
        <f aca="false">Y146*J146</f>
        <v>0</v>
      </c>
      <c r="AQ146" s="7" t="s">
        <v>89</v>
      </c>
      <c r="AS146" s="7" t="s">
        <v>87</v>
      </c>
      <c r="AT146" s="7" t="s">
        <v>9</v>
      </c>
      <c r="AX146" s="7" t="s">
        <v>79</v>
      </c>
      <c r="BD146" s="119" t="n">
        <f aca="false">IF(T146="základní",M146,0)</f>
        <v>0</v>
      </c>
      <c r="BE146" s="119" t="n">
        <f aca="false">IF(T146="snížená",M146,0)</f>
        <v>0</v>
      </c>
      <c r="BF146" s="119" t="n">
        <f aca="false">IF(T146="zákl. přenesená",M146,0)</f>
        <v>0</v>
      </c>
      <c r="BG146" s="119" t="n">
        <f aca="false">IF(T146="sníž. přenesená",M146,0)</f>
        <v>0</v>
      </c>
      <c r="BH146" s="119" t="n">
        <f aca="false">IF(T146="nulová",M146,0)</f>
        <v>0</v>
      </c>
      <c r="BI146" s="7" t="s">
        <v>80</v>
      </c>
      <c r="BJ146" s="119" t="n">
        <f aca="false">ROUND(K146*J146,2)</f>
        <v>0</v>
      </c>
      <c r="BK146" s="7" t="s">
        <v>85</v>
      </c>
      <c r="BL146" s="7" t="s">
        <v>136</v>
      </c>
    </row>
    <row r="147" s="17" customFormat="true" ht="25.5" hidden="false" customHeight="true" outlineLevel="0" collapsed="false">
      <c r="B147" s="56"/>
      <c r="C147" s="120" t="s">
        <v>137</v>
      </c>
      <c r="D147" s="120" t="s">
        <v>87</v>
      </c>
      <c r="E147" s="128" t="s">
        <v>138</v>
      </c>
      <c r="F147" s="128"/>
      <c r="G147" s="128"/>
      <c r="H147" s="128"/>
      <c r="I147" s="122" t="s">
        <v>100</v>
      </c>
      <c r="J147" s="123" t="n">
        <v>1</v>
      </c>
      <c r="K147" s="124"/>
      <c r="L147" s="124"/>
      <c r="M147" s="125" t="n">
        <f aca="false">ROUND(K147*J147,2)</f>
        <v>0</v>
      </c>
      <c r="N147" s="125"/>
      <c r="O147" s="125"/>
      <c r="P147" s="125"/>
      <c r="Q147" s="57"/>
      <c r="S147" s="115"/>
      <c r="T147" s="116" t="s">
        <v>84</v>
      </c>
      <c r="U147" s="117" t="n">
        <v>0</v>
      </c>
      <c r="V147" s="117" t="n">
        <f aca="false">U147*J147</f>
        <v>0</v>
      </c>
      <c r="W147" s="117" t="n">
        <v>0</v>
      </c>
      <c r="X147" s="117" t="n">
        <f aca="false">W147*J147</f>
        <v>0</v>
      </c>
      <c r="Y147" s="117" t="n">
        <v>0</v>
      </c>
      <c r="Z147" s="118" t="n">
        <f aca="false">Y147*J147</f>
        <v>0</v>
      </c>
      <c r="AQ147" s="7" t="s">
        <v>89</v>
      </c>
      <c r="AS147" s="7" t="s">
        <v>87</v>
      </c>
      <c r="AT147" s="7" t="s">
        <v>9</v>
      </c>
      <c r="AX147" s="7" t="s">
        <v>79</v>
      </c>
      <c r="BD147" s="119" t="n">
        <f aca="false">IF(T147="základní",M147,0)</f>
        <v>0</v>
      </c>
      <c r="BE147" s="119" t="n">
        <f aca="false">IF(T147="snížená",M147,0)</f>
        <v>0</v>
      </c>
      <c r="BF147" s="119" t="n">
        <f aca="false">IF(T147="zákl. přenesená",M147,0)</f>
        <v>0</v>
      </c>
      <c r="BG147" s="119" t="n">
        <f aca="false">IF(T147="sníž. přenesená",M147,0)</f>
        <v>0</v>
      </c>
      <c r="BH147" s="119" t="n">
        <f aca="false">IF(T147="nulová",M147,0)</f>
        <v>0</v>
      </c>
      <c r="BI147" s="7" t="s">
        <v>80</v>
      </c>
      <c r="BJ147" s="119" t="n">
        <f aca="false">ROUND(K147*J147,2)</f>
        <v>0</v>
      </c>
      <c r="BK147" s="7" t="s">
        <v>85</v>
      </c>
      <c r="BL147" s="7" t="s">
        <v>139</v>
      </c>
    </row>
    <row r="148" s="17" customFormat="true" ht="16.5" hidden="false" customHeight="true" outlineLevel="0" collapsed="false">
      <c r="B148" s="56"/>
      <c r="C148" s="120" t="s">
        <v>140</v>
      </c>
      <c r="D148" s="120" t="s">
        <v>87</v>
      </c>
      <c r="E148" s="127" t="s">
        <v>120</v>
      </c>
      <c r="F148" s="127"/>
      <c r="G148" s="127"/>
      <c r="H148" s="127"/>
      <c r="I148" s="122" t="s">
        <v>83</v>
      </c>
      <c r="J148" s="123" t="n">
        <v>4</v>
      </c>
      <c r="K148" s="124" t="n">
        <v>0</v>
      </c>
      <c r="L148" s="124"/>
      <c r="M148" s="125" t="n">
        <f aca="false">ROUND(K148*J148,2)</f>
        <v>0</v>
      </c>
      <c r="N148" s="125"/>
      <c r="O148" s="125"/>
      <c r="P148" s="125"/>
      <c r="Q148" s="57"/>
      <c r="S148" s="115"/>
      <c r="T148" s="116" t="s">
        <v>84</v>
      </c>
      <c r="U148" s="117" t="n">
        <v>0</v>
      </c>
      <c r="V148" s="117" t="n">
        <f aca="false">U148*J148</f>
        <v>0</v>
      </c>
      <c r="W148" s="117" t="n">
        <v>0</v>
      </c>
      <c r="X148" s="117" t="n">
        <f aca="false">W148*J148</f>
        <v>0</v>
      </c>
      <c r="Y148" s="117" t="n">
        <v>0</v>
      </c>
      <c r="Z148" s="118" t="n">
        <f aca="false">Y148*J148</f>
        <v>0</v>
      </c>
      <c r="AQ148" s="7" t="s">
        <v>89</v>
      </c>
      <c r="AS148" s="7" t="s">
        <v>87</v>
      </c>
      <c r="AT148" s="7" t="s">
        <v>9</v>
      </c>
      <c r="AX148" s="7" t="s">
        <v>79</v>
      </c>
      <c r="BD148" s="119" t="n">
        <f aca="false">IF(T148="základní",M148,0)</f>
        <v>0</v>
      </c>
      <c r="BE148" s="119" t="n">
        <f aca="false">IF(T148="snížená",M148,0)</f>
        <v>0</v>
      </c>
      <c r="BF148" s="119" t="n">
        <f aca="false">IF(T148="zákl. přenesená",M148,0)</f>
        <v>0</v>
      </c>
      <c r="BG148" s="119" t="n">
        <f aca="false">IF(T148="sníž. přenesená",M148,0)</f>
        <v>0</v>
      </c>
      <c r="BH148" s="119" t="n">
        <f aca="false">IF(T148="nulová",M148,0)</f>
        <v>0</v>
      </c>
      <c r="BI148" s="7" t="s">
        <v>80</v>
      </c>
      <c r="BJ148" s="119" t="n">
        <f aca="false">ROUND(K148*J148,2)</f>
        <v>0</v>
      </c>
      <c r="BK148" s="7" t="s">
        <v>85</v>
      </c>
      <c r="BL148" s="7" t="s">
        <v>141</v>
      </c>
    </row>
    <row r="149" s="17" customFormat="true" ht="16.5" hidden="false" customHeight="true" outlineLevel="0" collapsed="false">
      <c r="B149" s="56"/>
      <c r="C149" s="109" t="s">
        <v>142</v>
      </c>
      <c r="D149" s="109" t="s">
        <v>81</v>
      </c>
      <c r="E149" s="110" t="s">
        <v>143</v>
      </c>
      <c r="F149" s="110"/>
      <c r="G149" s="110"/>
      <c r="H149" s="110"/>
      <c r="I149" s="111" t="s">
        <v>83</v>
      </c>
      <c r="J149" s="112" t="n">
        <v>10</v>
      </c>
      <c r="K149" s="113"/>
      <c r="L149" s="113"/>
      <c r="M149" s="114" t="n">
        <f aca="false">ROUND(K149*J149,2)</f>
        <v>0</v>
      </c>
      <c r="N149" s="114"/>
      <c r="O149" s="114"/>
      <c r="P149" s="114"/>
      <c r="Q149" s="57"/>
      <c r="S149" s="115"/>
      <c r="T149" s="116" t="s">
        <v>84</v>
      </c>
      <c r="U149" s="117" t="n">
        <v>0.031</v>
      </c>
      <c r="V149" s="117" t="n">
        <f aca="false">U149*J149</f>
        <v>0.31</v>
      </c>
      <c r="W149" s="117" t="n">
        <v>0.00039</v>
      </c>
      <c r="X149" s="117" t="n">
        <f aca="false">W149*J149</f>
        <v>0.0039</v>
      </c>
      <c r="Y149" s="117" t="n">
        <v>0</v>
      </c>
      <c r="Z149" s="118" t="n">
        <f aca="false">Y149*J149</f>
        <v>0</v>
      </c>
      <c r="AQ149" s="7" t="s">
        <v>85</v>
      </c>
      <c r="AS149" s="7" t="s">
        <v>81</v>
      </c>
      <c r="AT149" s="7" t="s">
        <v>9</v>
      </c>
      <c r="AX149" s="7" t="s">
        <v>79</v>
      </c>
      <c r="BD149" s="119" t="n">
        <f aca="false">IF(T149="základní",M149,0)</f>
        <v>0</v>
      </c>
      <c r="BE149" s="119" t="n">
        <f aca="false">IF(T149="snížená",M149,0)</f>
        <v>0</v>
      </c>
      <c r="BF149" s="119" t="n">
        <f aca="false">IF(T149="zákl. přenesená",M149,0)</f>
        <v>0</v>
      </c>
      <c r="BG149" s="119" t="n">
        <f aca="false">IF(T149="sníž. přenesená",M149,0)</f>
        <v>0</v>
      </c>
      <c r="BH149" s="119" t="n">
        <f aca="false">IF(T149="nulová",M149,0)</f>
        <v>0</v>
      </c>
      <c r="BI149" s="7" t="s">
        <v>80</v>
      </c>
      <c r="BJ149" s="119" t="n">
        <f aca="false">ROUND(K149*J149,2)</f>
        <v>0</v>
      </c>
      <c r="BK149" s="7" t="s">
        <v>85</v>
      </c>
      <c r="BL149" s="7" t="s">
        <v>144</v>
      </c>
    </row>
    <row r="150" s="17" customFormat="true" ht="25.5" hidden="false" customHeight="true" outlineLevel="0" collapsed="false">
      <c r="B150" s="56"/>
      <c r="C150" s="109" t="s">
        <v>145</v>
      </c>
      <c r="D150" s="109" t="s">
        <v>81</v>
      </c>
      <c r="E150" s="110" t="s">
        <v>146</v>
      </c>
      <c r="F150" s="110"/>
      <c r="G150" s="110"/>
      <c r="H150" s="110"/>
      <c r="I150" s="111" t="s">
        <v>93</v>
      </c>
      <c r="J150" s="112" t="n">
        <v>0.044</v>
      </c>
      <c r="K150" s="113"/>
      <c r="L150" s="113"/>
      <c r="M150" s="114" t="n">
        <f aca="false">ROUND(K150*J150,2)</f>
        <v>0</v>
      </c>
      <c r="N150" s="114"/>
      <c r="O150" s="114"/>
      <c r="P150" s="114"/>
      <c r="Q150" s="57"/>
      <c r="S150" s="115"/>
      <c r="T150" s="116" t="s">
        <v>84</v>
      </c>
      <c r="U150" s="117" t="n">
        <v>10.582</v>
      </c>
      <c r="V150" s="117" t="n">
        <f aca="false">U150*J150</f>
        <v>0.465608</v>
      </c>
      <c r="W150" s="117" t="n">
        <v>0</v>
      </c>
      <c r="X150" s="117" t="n">
        <f aca="false">W150*J150</f>
        <v>0</v>
      </c>
      <c r="Y150" s="117" t="n">
        <v>0</v>
      </c>
      <c r="Z150" s="118" t="n">
        <f aca="false">Y150*J150</f>
        <v>0</v>
      </c>
      <c r="AQ150" s="7" t="s">
        <v>85</v>
      </c>
      <c r="AS150" s="7" t="s">
        <v>81</v>
      </c>
      <c r="AT150" s="7" t="s">
        <v>9</v>
      </c>
      <c r="AX150" s="7" t="s">
        <v>79</v>
      </c>
      <c r="BD150" s="119" t="n">
        <f aca="false">IF(T150="základní",M150,0)</f>
        <v>0</v>
      </c>
      <c r="BE150" s="119" t="n">
        <f aca="false">IF(T150="snížená",M150,0)</f>
        <v>0</v>
      </c>
      <c r="BF150" s="119" t="n">
        <f aca="false">IF(T150="zákl. přenesená",M150,0)</f>
        <v>0</v>
      </c>
      <c r="BG150" s="119" t="n">
        <f aca="false">IF(T150="sníž. přenesená",M150,0)</f>
        <v>0</v>
      </c>
      <c r="BH150" s="119" t="n">
        <f aca="false">IF(T150="nulová",M150,0)</f>
        <v>0</v>
      </c>
      <c r="BI150" s="7" t="s">
        <v>80</v>
      </c>
      <c r="BJ150" s="119" t="n">
        <f aca="false">ROUND(K150*J150,2)</f>
        <v>0</v>
      </c>
      <c r="BK150" s="7" t="s">
        <v>85</v>
      </c>
      <c r="BL150" s="7" t="s">
        <v>147</v>
      </c>
    </row>
    <row r="151" s="96" customFormat="true" ht="29.9" hidden="false" customHeight="true" outlineLevel="0" collapsed="false">
      <c r="B151" s="97"/>
      <c r="D151" s="107" t="s">
        <v>50</v>
      </c>
      <c r="E151" s="107"/>
      <c r="F151" s="107"/>
      <c r="G151" s="107"/>
      <c r="H151" s="107"/>
      <c r="I151" s="107"/>
      <c r="J151" s="107"/>
      <c r="K151" s="107"/>
      <c r="L151" s="107"/>
      <c r="M151" s="126" t="n">
        <f aca="false">BJ151</f>
        <v>0</v>
      </c>
      <c r="N151" s="126"/>
      <c r="O151" s="126"/>
      <c r="P151" s="126"/>
      <c r="Q151" s="100"/>
      <c r="S151" s="101"/>
      <c r="V151" s="102" t="n">
        <f aca="false">SUM(V152:V155)</f>
        <v>1.366645</v>
      </c>
      <c r="X151" s="102" t="n">
        <f aca="false">SUM(X152:X155)</f>
        <v>0.01488</v>
      </c>
      <c r="Z151" s="103" t="n">
        <f aca="false">SUM(Z152:Z155)</f>
        <v>0</v>
      </c>
      <c r="AQ151" s="104" t="s">
        <v>9</v>
      </c>
      <c r="AS151" s="105" t="s">
        <v>77</v>
      </c>
      <c r="AT151" s="105" t="s">
        <v>80</v>
      </c>
      <c r="AX151" s="104" t="s">
        <v>79</v>
      </c>
      <c r="BJ151" s="106" t="n">
        <f aca="false">SUM(BJ152:BJ155)</f>
        <v>0</v>
      </c>
    </row>
    <row r="152" s="17" customFormat="true" ht="16.5" hidden="false" customHeight="true" outlineLevel="0" collapsed="false">
      <c r="B152" s="56"/>
      <c r="C152" s="109" t="s">
        <v>148</v>
      </c>
      <c r="D152" s="109" t="s">
        <v>81</v>
      </c>
      <c r="E152" s="110" t="s">
        <v>149</v>
      </c>
      <c r="F152" s="110"/>
      <c r="G152" s="110"/>
      <c r="H152" s="110"/>
      <c r="I152" s="111" t="s">
        <v>114</v>
      </c>
      <c r="J152" s="112" t="n">
        <v>7</v>
      </c>
      <c r="K152" s="113"/>
      <c r="L152" s="113"/>
      <c r="M152" s="114" t="n">
        <f aca="false">ROUND(K152*J152,2)</f>
        <v>0</v>
      </c>
      <c r="N152" s="114"/>
      <c r="O152" s="114"/>
      <c r="P152" s="114"/>
      <c r="Q152" s="57"/>
      <c r="S152" s="115"/>
      <c r="T152" s="116" t="s">
        <v>84</v>
      </c>
      <c r="U152" s="117" t="n">
        <v>0.114</v>
      </c>
      <c r="V152" s="117" t="n">
        <f aca="false">U152*J152</f>
        <v>0.798</v>
      </c>
      <c r="W152" s="117" t="n">
        <v>0.00113</v>
      </c>
      <c r="X152" s="117" t="n">
        <f aca="false">W152*J152</f>
        <v>0.00791</v>
      </c>
      <c r="Y152" s="117" t="n">
        <v>0</v>
      </c>
      <c r="Z152" s="118" t="n">
        <f aca="false">Y152*J152</f>
        <v>0</v>
      </c>
      <c r="AQ152" s="7" t="s">
        <v>85</v>
      </c>
      <c r="AS152" s="7" t="s">
        <v>81</v>
      </c>
      <c r="AT152" s="7" t="s">
        <v>9</v>
      </c>
      <c r="AX152" s="7" t="s">
        <v>79</v>
      </c>
      <c r="BD152" s="119" t="n">
        <f aca="false">IF(T152="základní",M152,0)</f>
        <v>0</v>
      </c>
      <c r="BE152" s="119" t="n">
        <f aca="false">IF(T152="snížená",M152,0)</f>
        <v>0</v>
      </c>
      <c r="BF152" s="119" t="n">
        <f aca="false">IF(T152="zákl. přenesená",M152,0)</f>
        <v>0</v>
      </c>
      <c r="BG152" s="119" t="n">
        <f aca="false">IF(T152="sníž. přenesená",M152,0)</f>
        <v>0</v>
      </c>
      <c r="BH152" s="119" t="n">
        <f aca="false">IF(T152="nulová",M152,0)</f>
        <v>0</v>
      </c>
      <c r="BI152" s="7" t="s">
        <v>80</v>
      </c>
      <c r="BJ152" s="119" t="n">
        <f aca="false">ROUND(K152*J152,2)</f>
        <v>0</v>
      </c>
      <c r="BK152" s="7" t="s">
        <v>85</v>
      </c>
      <c r="BL152" s="7" t="s">
        <v>150</v>
      </c>
    </row>
    <row r="153" s="17" customFormat="true" ht="25.5" hidden="false" customHeight="true" outlineLevel="0" collapsed="false">
      <c r="B153" s="56"/>
      <c r="C153" s="109" t="s">
        <v>151</v>
      </c>
      <c r="D153" s="109" t="s">
        <v>81</v>
      </c>
      <c r="E153" s="110" t="s">
        <v>152</v>
      </c>
      <c r="F153" s="110"/>
      <c r="G153" s="110"/>
      <c r="H153" s="110"/>
      <c r="I153" s="111" t="s">
        <v>114</v>
      </c>
      <c r="J153" s="112" t="n">
        <v>1</v>
      </c>
      <c r="K153" s="113"/>
      <c r="L153" s="113"/>
      <c r="M153" s="114" t="n">
        <f aca="false">ROUND(K153*J153,2)</f>
        <v>0</v>
      </c>
      <c r="N153" s="114"/>
      <c r="O153" s="114"/>
      <c r="P153" s="114"/>
      <c r="Q153" s="57"/>
      <c r="S153" s="115"/>
      <c r="T153" s="116" t="s">
        <v>84</v>
      </c>
      <c r="U153" s="117" t="n">
        <v>0.25</v>
      </c>
      <c r="V153" s="117" t="n">
        <f aca="false">U153*J153</f>
        <v>0.25</v>
      </c>
      <c r="W153" s="117" t="n">
        <v>0.00629</v>
      </c>
      <c r="X153" s="117" t="n">
        <f aca="false">W153*J153</f>
        <v>0.00629</v>
      </c>
      <c r="Y153" s="117" t="n">
        <v>0</v>
      </c>
      <c r="Z153" s="118" t="n">
        <f aca="false">Y153*J153</f>
        <v>0</v>
      </c>
      <c r="AQ153" s="7" t="s">
        <v>85</v>
      </c>
      <c r="AS153" s="7" t="s">
        <v>81</v>
      </c>
      <c r="AT153" s="7" t="s">
        <v>9</v>
      </c>
      <c r="AX153" s="7" t="s">
        <v>79</v>
      </c>
      <c r="BD153" s="119" t="n">
        <f aca="false">IF(T153="základní",M153,0)</f>
        <v>0</v>
      </c>
      <c r="BE153" s="119" t="n">
        <f aca="false">IF(T153="snížená",M153,0)</f>
        <v>0</v>
      </c>
      <c r="BF153" s="119" t="n">
        <f aca="false">IF(T153="zákl. přenesená",M153,0)</f>
        <v>0</v>
      </c>
      <c r="BG153" s="119" t="n">
        <f aca="false">IF(T153="sníž. přenesená",M153,0)</f>
        <v>0</v>
      </c>
      <c r="BH153" s="119" t="n">
        <f aca="false">IF(T153="nulová",M153,0)</f>
        <v>0</v>
      </c>
      <c r="BI153" s="7" t="s">
        <v>80</v>
      </c>
      <c r="BJ153" s="119" t="n">
        <f aca="false">ROUND(K153*J153,2)</f>
        <v>0</v>
      </c>
      <c r="BK153" s="7" t="s">
        <v>85</v>
      </c>
      <c r="BL153" s="7" t="s">
        <v>153</v>
      </c>
    </row>
    <row r="154" s="17" customFormat="true" ht="38.25" hidden="false" customHeight="true" outlineLevel="0" collapsed="false">
      <c r="B154" s="56"/>
      <c r="C154" s="109" t="s">
        <v>154</v>
      </c>
      <c r="D154" s="109" t="s">
        <v>81</v>
      </c>
      <c r="E154" s="110" t="s">
        <v>155</v>
      </c>
      <c r="F154" s="110"/>
      <c r="G154" s="110"/>
      <c r="H154" s="110"/>
      <c r="I154" s="111" t="s">
        <v>104</v>
      </c>
      <c r="J154" s="112" t="n">
        <v>1</v>
      </c>
      <c r="K154" s="113"/>
      <c r="L154" s="113"/>
      <c r="M154" s="114" t="n">
        <f aca="false">ROUND(K154*J154,2)</f>
        <v>0</v>
      </c>
      <c r="N154" s="114"/>
      <c r="O154" s="114"/>
      <c r="P154" s="114"/>
      <c r="Q154" s="57"/>
      <c r="S154" s="115"/>
      <c r="T154" s="116" t="s">
        <v>84</v>
      </c>
      <c r="U154" s="117" t="n">
        <v>0.258</v>
      </c>
      <c r="V154" s="117" t="n">
        <f aca="false">U154*J154</f>
        <v>0.258</v>
      </c>
      <c r="W154" s="117" t="n">
        <v>0.00068</v>
      </c>
      <c r="X154" s="117" t="n">
        <f aca="false">W154*J154</f>
        <v>0.00068</v>
      </c>
      <c r="Y154" s="117" t="n">
        <v>0</v>
      </c>
      <c r="Z154" s="118" t="n">
        <f aca="false">Y154*J154</f>
        <v>0</v>
      </c>
      <c r="AQ154" s="7" t="s">
        <v>85</v>
      </c>
      <c r="AS154" s="7" t="s">
        <v>81</v>
      </c>
      <c r="AT154" s="7" t="s">
        <v>9</v>
      </c>
      <c r="AX154" s="7" t="s">
        <v>79</v>
      </c>
      <c r="BD154" s="119" t="n">
        <f aca="false">IF(T154="základní",M154,0)</f>
        <v>0</v>
      </c>
      <c r="BE154" s="119" t="n">
        <f aca="false">IF(T154="snížená",M154,0)</f>
        <v>0</v>
      </c>
      <c r="BF154" s="119" t="n">
        <f aca="false">IF(T154="zákl. přenesená",M154,0)</f>
        <v>0</v>
      </c>
      <c r="BG154" s="119" t="n">
        <f aca="false">IF(T154="sníž. přenesená",M154,0)</f>
        <v>0</v>
      </c>
      <c r="BH154" s="119" t="n">
        <f aca="false">IF(T154="nulová",M154,0)</f>
        <v>0</v>
      </c>
      <c r="BI154" s="7" t="s">
        <v>80</v>
      </c>
      <c r="BJ154" s="119" t="n">
        <f aca="false">ROUND(K154*J154,2)</f>
        <v>0</v>
      </c>
      <c r="BK154" s="7" t="s">
        <v>85</v>
      </c>
      <c r="BL154" s="7" t="s">
        <v>156</v>
      </c>
    </row>
    <row r="155" s="17" customFormat="true" ht="25.5" hidden="false" customHeight="true" outlineLevel="0" collapsed="false">
      <c r="B155" s="56"/>
      <c r="C155" s="109" t="s">
        <v>157</v>
      </c>
      <c r="D155" s="109" t="s">
        <v>81</v>
      </c>
      <c r="E155" s="110" t="s">
        <v>158</v>
      </c>
      <c r="F155" s="110"/>
      <c r="G155" s="110"/>
      <c r="H155" s="110"/>
      <c r="I155" s="111" t="s">
        <v>93</v>
      </c>
      <c r="J155" s="112" t="n">
        <v>0.015</v>
      </c>
      <c r="K155" s="113"/>
      <c r="L155" s="113"/>
      <c r="M155" s="114" t="n">
        <f aca="false">ROUND(K155*J155,2)</f>
        <v>0</v>
      </c>
      <c r="N155" s="114"/>
      <c r="O155" s="114"/>
      <c r="P155" s="114"/>
      <c r="Q155" s="57"/>
      <c r="S155" s="115"/>
      <c r="T155" s="116" t="s">
        <v>84</v>
      </c>
      <c r="U155" s="117" t="n">
        <v>4.043</v>
      </c>
      <c r="V155" s="117" t="n">
        <f aca="false">U155*J155</f>
        <v>0.060645</v>
      </c>
      <c r="W155" s="117" t="n">
        <v>0</v>
      </c>
      <c r="X155" s="117" t="n">
        <f aca="false">W155*J155</f>
        <v>0</v>
      </c>
      <c r="Y155" s="117" t="n">
        <v>0</v>
      </c>
      <c r="Z155" s="118" t="n">
        <f aca="false">Y155*J155</f>
        <v>0</v>
      </c>
      <c r="AQ155" s="7" t="s">
        <v>85</v>
      </c>
      <c r="AS155" s="7" t="s">
        <v>81</v>
      </c>
      <c r="AT155" s="7" t="s">
        <v>9</v>
      </c>
      <c r="AX155" s="7" t="s">
        <v>79</v>
      </c>
      <c r="BD155" s="119" t="n">
        <f aca="false">IF(T155="základní",M155,0)</f>
        <v>0</v>
      </c>
      <c r="BE155" s="119" t="n">
        <f aca="false">IF(T155="snížená",M155,0)</f>
        <v>0</v>
      </c>
      <c r="BF155" s="119" t="n">
        <f aca="false">IF(T155="zákl. přenesená",M155,0)</f>
        <v>0</v>
      </c>
      <c r="BG155" s="119" t="n">
        <f aca="false">IF(T155="sníž. přenesená",M155,0)</f>
        <v>0</v>
      </c>
      <c r="BH155" s="119" t="n">
        <f aca="false">IF(T155="nulová",M155,0)</f>
        <v>0</v>
      </c>
      <c r="BI155" s="7" t="s">
        <v>80</v>
      </c>
      <c r="BJ155" s="119" t="n">
        <f aca="false">ROUND(K155*J155,2)</f>
        <v>0</v>
      </c>
      <c r="BK155" s="7" t="s">
        <v>85</v>
      </c>
      <c r="BL155" s="7" t="s">
        <v>159</v>
      </c>
    </row>
    <row r="156" s="96" customFormat="true" ht="29.9" hidden="false" customHeight="true" outlineLevel="0" collapsed="false">
      <c r="B156" s="97"/>
      <c r="D156" s="107" t="s">
        <v>51</v>
      </c>
      <c r="E156" s="107"/>
      <c r="F156" s="107"/>
      <c r="G156" s="107"/>
      <c r="H156" s="107"/>
      <c r="I156" s="107"/>
      <c r="J156" s="107"/>
      <c r="K156" s="107"/>
      <c r="L156" s="107"/>
      <c r="M156" s="126" t="n">
        <f aca="false">BJ156</f>
        <v>0</v>
      </c>
      <c r="N156" s="126"/>
      <c r="O156" s="126"/>
      <c r="P156" s="126"/>
      <c r="Q156" s="100"/>
      <c r="S156" s="101"/>
      <c r="V156" s="102" t="n">
        <f aca="false">SUM(V157:V165)</f>
        <v>172.963372</v>
      </c>
      <c r="X156" s="102" t="n">
        <f aca="false">SUM(X157:X165)</f>
        <v>0.2435</v>
      </c>
      <c r="Z156" s="103" t="n">
        <f aca="false">SUM(Z157:Z165)</f>
        <v>0</v>
      </c>
      <c r="AQ156" s="104" t="s">
        <v>9</v>
      </c>
      <c r="AS156" s="105" t="s">
        <v>77</v>
      </c>
      <c r="AT156" s="105" t="s">
        <v>80</v>
      </c>
      <c r="AX156" s="104" t="s">
        <v>79</v>
      </c>
      <c r="BJ156" s="106" t="n">
        <f aca="false">SUM(BJ157:BJ165)</f>
        <v>0</v>
      </c>
    </row>
    <row r="157" s="17" customFormat="true" ht="25.5" hidden="false" customHeight="true" outlineLevel="0" collapsed="false">
      <c r="B157" s="56"/>
      <c r="C157" s="109" t="s">
        <v>160</v>
      </c>
      <c r="D157" s="109" t="s">
        <v>81</v>
      </c>
      <c r="E157" s="110" t="s">
        <v>161</v>
      </c>
      <c r="F157" s="110"/>
      <c r="G157" s="110"/>
      <c r="H157" s="110"/>
      <c r="I157" s="111" t="s">
        <v>83</v>
      </c>
      <c r="J157" s="112" t="n">
        <v>130</v>
      </c>
      <c r="K157" s="113"/>
      <c r="L157" s="113"/>
      <c r="M157" s="114" t="n">
        <f aca="false">ROUND(K157*J157,2)</f>
        <v>0</v>
      </c>
      <c r="N157" s="114"/>
      <c r="O157" s="114"/>
      <c r="P157" s="114"/>
      <c r="Q157" s="57"/>
      <c r="S157" s="115"/>
      <c r="T157" s="116" t="s">
        <v>84</v>
      </c>
      <c r="U157" s="117" t="n">
        <v>0.414</v>
      </c>
      <c r="V157" s="117" t="n">
        <f aca="false">U157*J157</f>
        <v>53.82</v>
      </c>
      <c r="W157" s="117" t="n">
        <v>0.00047</v>
      </c>
      <c r="X157" s="117" t="n">
        <f aca="false">W157*J157</f>
        <v>0.0611</v>
      </c>
      <c r="Y157" s="117" t="n">
        <v>0</v>
      </c>
      <c r="Z157" s="118" t="n">
        <f aca="false">Y157*J157</f>
        <v>0</v>
      </c>
      <c r="AQ157" s="7" t="s">
        <v>85</v>
      </c>
      <c r="AS157" s="7" t="s">
        <v>81</v>
      </c>
      <c r="AT157" s="7" t="s">
        <v>9</v>
      </c>
      <c r="AX157" s="7" t="s">
        <v>79</v>
      </c>
      <c r="BD157" s="119" t="n">
        <f aca="false">IF(T157="základní",M157,0)</f>
        <v>0</v>
      </c>
      <c r="BE157" s="119" t="n">
        <f aca="false">IF(T157="snížená",M157,0)</f>
        <v>0</v>
      </c>
      <c r="BF157" s="119" t="n">
        <f aca="false">IF(T157="zákl. přenesená",M157,0)</f>
        <v>0</v>
      </c>
      <c r="BG157" s="119" t="n">
        <f aca="false">IF(T157="sníž. přenesená",M157,0)</f>
        <v>0</v>
      </c>
      <c r="BH157" s="119" t="n">
        <f aca="false">IF(T157="nulová",M157,0)</f>
        <v>0</v>
      </c>
      <c r="BI157" s="7" t="s">
        <v>80</v>
      </c>
      <c r="BJ157" s="119" t="n">
        <f aca="false">ROUND(K157*J157,2)</f>
        <v>0</v>
      </c>
      <c r="BK157" s="7" t="s">
        <v>85</v>
      </c>
      <c r="BL157" s="7" t="s">
        <v>162</v>
      </c>
    </row>
    <row r="158" s="17" customFormat="true" ht="25.5" hidden="false" customHeight="true" outlineLevel="0" collapsed="false">
      <c r="B158" s="56"/>
      <c r="C158" s="109" t="s">
        <v>163</v>
      </c>
      <c r="D158" s="109" t="s">
        <v>81</v>
      </c>
      <c r="E158" s="110" t="s">
        <v>164</v>
      </c>
      <c r="F158" s="110"/>
      <c r="G158" s="110"/>
      <c r="H158" s="110"/>
      <c r="I158" s="111" t="s">
        <v>83</v>
      </c>
      <c r="J158" s="112" t="n">
        <v>80</v>
      </c>
      <c r="K158" s="113"/>
      <c r="L158" s="113"/>
      <c r="M158" s="114" t="n">
        <f aca="false">ROUND(K158*J158,2)</f>
        <v>0</v>
      </c>
      <c r="N158" s="114"/>
      <c r="O158" s="114"/>
      <c r="P158" s="114"/>
      <c r="Q158" s="57"/>
      <c r="S158" s="115"/>
      <c r="T158" s="116" t="s">
        <v>84</v>
      </c>
      <c r="U158" s="117" t="n">
        <v>0.424</v>
      </c>
      <c r="V158" s="117" t="n">
        <f aca="false">U158*J158</f>
        <v>33.92</v>
      </c>
      <c r="W158" s="117" t="n">
        <v>0.00072</v>
      </c>
      <c r="X158" s="117" t="n">
        <f aca="false">W158*J158</f>
        <v>0.0576</v>
      </c>
      <c r="Y158" s="117" t="n">
        <v>0</v>
      </c>
      <c r="Z158" s="118" t="n">
        <f aca="false">Y158*J158</f>
        <v>0</v>
      </c>
      <c r="AQ158" s="7" t="s">
        <v>85</v>
      </c>
      <c r="AS158" s="7" t="s">
        <v>81</v>
      </c>
      <c r="AT158" s="7" t="s">
        <v>9</v>
      </c>
      <c r="AX158" s="7" t="s">
        <v>79</v>
      </c>
      <c r="BD158" s="119" t="n">
        <f aca="false">IF(T158="základní",M158,0)</f>
        <v>0</v>
      </c>
      <c r="BE158" s="119" t="n">
        <f aca="false">IF(T158="snížená",M158,0)</f>
        <v>0</v>
      </c>
      <c r="BF158" s="119" t="n">
        <f aca="false">IF(T158="zákl. přenesená",M158,0)</f>
        <v>0</v>
      </c>
      <c r="BG158" s="119" t="n">
        <f aca="false">IF(T158="sníž. přenesená",M158,0)</f>
        <v>0</v>
      </c>
      <c r="BH158" s="119" t="n">
        <f aca="false">IF(T158="nulová",M158,0)</f>
        <v>0</v>
      </c>
      <c r="BI158" s="7" t="s">
        <v>80</v>
      </c>
      <c r="BJ158" s="119" t="n">
        <f aca="false">ROUND(K158*J158,2)</f>
        <v>0</v>
      </c>
      <c r="BK158" s="7" t="s">
        <v>85</v>
      </c>
      <c r="BL158" s="7" t="s">
        <v>165</v>
      </c>
    </row>
    <row r="159" s="17" customFormat="true" ht="25.5" hidden="false" customHeight="true" outlineLevel="0" collapsed="false">
      <c r="B159" s="56"/>
      <c r="C159" s="109" t="s">
        <v>166</v>
      </c>
      <c r="D159" s="109" t="s">
        <v>81</v>
      </c>
      <c r="E159" s="110" t="s">
        <v>167</v>
      </c>
      <c r="F159" s="110"/>
      <c r="G159" s="110"/>
      <c r="H159" s="110"/>
      <c r="I159" s="111" t="s">
        <v>83</v>
      </c>
      <c r="J159" s="112" t="n">
        <v>48</v>
      </c>
      <c r="K159" s="113"/>
      <c r="L159" s="113"/>
      <c r="M159" s="114" t="n">
        <f aca="false">ROUND(K159*J159,2)</f>
        <v>0</v>
      </c>
      <c r="N159" s="114"/>
      <c r="O159" s="114"/>
      <c r="P159" s="114"/>
      <c r="Q159" s="57"/>
      <c r="S159" s="115"/>
      <c r="T159" s="116" t="s">
        <v>84</v>
      </c>
      <c r="U159" s="117" t="n">
        <v>0.429</v>
      </c>
      <c r="V159" s="117" t="n">
        <f aca="false">U159*J159</f>
        <v>20.592</v>
      </c>
      <c r="W159" s="117" t="n">
        <v>0.00071</v>
      </c>
      <c r="X159" s="117" t="n">
        <f aca="false">W159*J159</f>
        <v>0.03408</v>
      </c>
      <c r="Y159" s="117" t="n">
        <v>0</v>
      </c>
      <c r="Z159" s="118" t="n">
        <f aca="false">Y159*J159</f>
        <v>0</v>
      </c>
      <c r="AQ159" s="7" t="s">
        <v>85</v>
      </c>
      <c r="AS159" s="7" t="s">
        <v>81</v>
      </c>
      <c r="AT159" s="7" t="s">
        <v>9</v>
      </c>
      <c r="AX159" s="7" t="s">
        <v>79</v>
      </c>
      <c r="BD159" s="119" t="n">
        <f aca="false">IF(T159="základní",M159,0)</f>
        <v>0</v>
      </c>
      <c r="BE159" s="119" t="n">
        <f aca="false">IF(T159="snížená",M159,0)</f>
        <v>0</v>
      </c>
      <c r="BF159" s="119" t="n">
        <f aca="false">IF(T159="zákl. přenesená",M159,0)</f>
        <v>0</v>
      </c>
      <c r="BG159" s="119" t="n">
        <f aca="false">IF(T159="sníž. přenesená",M159,0)</f>
        <v>0</v>
      </c>
      <c r="BH159" s="119" t="n">
        <f aca="false">IF(T159="nulová",M159,0)</f>
        <v>0</v>
      </c>
      <c r="BI159" s="7" t="s">
        <v>80</v>
      </c>
      <c r="BJ159" s="119" t="n">
        <f aca="false">ROUND(K159*J159,2)</f>
        <v>0</v>
      </c>
      <c r="BK159" s="7" t="s">
        <v>85</v>
      </c>
      <c r="BL159" s="7" t="s">
        <v>168</v>
      </c>
    </row>
    <row r="160" s="17" customFormat="true" ht="25.5" hidden="false" customHeight="true" outlineLevel="0" collapsed="false">
      <c r="B160" s="56"/>
      <c r="C160" s="109" t="s">
        <v>169</v>
      </c>
      <c r="D160" s="109" t="s">
        <v>81</v>
      </c>
      <c r="E160" s="110" t="s">
        <v>170</v>
      </c>
      <c r="F160" s="110"/>
      <c r="G160" s="110"/>
      <c r="H160" s="110"/>
      <c r="I160" s="111" t="s">
        <v>83</v>
      </c>
      <c r="J160" s="112" t="n">
        <v>70</v>
      </c>
      <c r="K160" s="113"/>
      <c r="L160" s="113"/>
      <c r="M160" s="114" t="n">
        <f aca="false">ROUND(K160*J160,2)</f>
        <v>0</v>
      </c>
      <c r="N160" s="114"/>
      <c r="O160" s="114"/>
      <c r="P160" s="114"/>
      <c r="Q160" s="57"/>
      <c r="S160" s="115"/>
      <c r="T160" s="116" t="s">
        <v>84</v>
      </c>
      <c r="U160" s="117" t="n">
        <v>0.438</v>
      </c>
      <c r="V160" s="117" t="n">
        <f aca="false">U160*J160</f>
        <v>30.66</v>
      </c>
      <c r="W160" s="117" t="n">
        <v>0.00128</v>
      </c>
      <c r="X160" s="117" t="n">
        <f aca="false">W160*J160</f>
        <v>0.0896</v>
      </c>
      <c r="Y160" s="117" t="n">
        <v>0</v>
      </c>
      <c r="Z160" s="118" t="n">
        <f aca="false">Y160*J160</f>
        <v>0</v>
      </c>
      <c r="AQ160" s="7" t="s">
        <v>85</v>
      </c>
      <c r="AS160" s="7" t="s">
        <v>81</v>
      </c>
      <c r="AT160" s="7" t="s">
        <v>9</v>
      </c>
      <c r="AX160" s="7" t="s">
        <v>79</v>
      </c>
      <c r="BD160" s="119" t="n">
        <f aca="false">IF(T160="základní",M160,0)</f>
        <v>0</v>
      </c>
      <c r="BE160" s="119" t="n">
        <f aca="false">IF(T160="snížená",M160,0)</f>
        <v>0</v>
      </c>
      <c r="BF160" s="119" t="n">
        <f aca="false">IF(T160="zákl. přenesená",M160,0)</f>
        <v>0</v>
      </c>
      <c r="BG160" s="119" t="n">
        <f aca="false">IF(T160="sníž. přenesená",M160,0)</f>
        <v>0</v>
      </c>
      <c r="BH160" s="119" t="n">
        <f aca="false">IF(T160="nulová",M160,0)</f>
        <v>0</v>
      </c>
      <c r="BI160" s="7" t="s">
        <v>80</v>
      </c>
      <c r="BJ160" s="119" t="n">
        <f aca="false">ROUND(K160*J160,2)</f>
        <v>0</v>
      </c>
      <c r="BK160" s="7" t="s">
        <v>85</v>
      </c>
      <c r="BL160" s="7" t="s">
        <v>171</v>
      </c>
    </row>
    <row r="161" s="17" customFormat="true" ht="38.25" hidden="false" customHeight="true" outlineLevel="0" collapsed="false">
      <c r="B161" s="56"/>
      <c r="C161" s="109" t="s">
        <v>89</v>
      </c>
      <c r="D161" s="109" t="s">
        <v>81</v>
      </c>
      <c r="E161" s="110" t="s">
        <v>172</v>
      </c>
      <c r="F161" s="110"/>
      <c r="G161" s="110"/>
      <c r="H161" s="110"/>
      <c r="I161" s="111" t="s">
        <v>83</v>
      </c>
      <c r="J161" s="112" t="n">
        <v>10</v>
      </c>
      <c r="K161" s="113"/>
      <c r="L161" s="113"/>
      <c r="M161" s="114" t="n">
        <f aca="false">ROUND(K161*J161,2)</f>
        <v>0</v>
      </c>
      <c r="N161" s="114"/>
      <c r="O161" s="114"/>
      <c r="P161" s="114"/>
      <c r="Q161" s="57"/>
      <c r="S161" s="115"/>
      <c r="T161" s="116" t="s">
        <v>84</v>
      </c>
      <c r="U161" s="117" t="n">
        <v>0.25</v>
      </c>
      <c r="V161" s="117" t="n">
        <f aca="false">U161*J161</f>
        <v>2.5</v>
      </c>
      <c r="W161" s="117" t="n">
        <v>5E-005</v>
      </c>
      <c r="X161" s="117" t="n">
        <f aca="false">W161*J161</f>
        <v>0.0005</v>
      </c>
      <c r="Y161" s="117" t="n">
        <v>0</v>
      </c>
      <c r="Z161" s="118" t="n">
        <f aca="false">Y161*J161</f>
        <v>0</v>
      </c>
      <c r="AQ161" s="7" t="s">
        <v>85</v>
      </c>
      <c r="AS161" s="7" t="s">
        <v>81</v>
      </c>
      <c r="AT161" s="7" t="s">
        <v>9</v>
      </c>
      <c r="AX161" s="7" t="s">
        <v>79</v>
      </c>
      <c r="BD161" s="119" t="n">
        <f aca="false">IF(T161="základní",M161,0)</f>
        <v>0</v>
      </c>
      <c r="BE161" s="119" t="n">
        <f aca="false">IF(T161="snížená",M161,0)</f>
        <v>0</v>
      </c>
      <c r="BF161" s="119" t="n">
        <f aca="false">IF(T161="zákl. přenesená",M161,0)</f>
        <v>0</v>
      </c>
      <c r="BG161" s="119" t="n">
        <f aca="false">IF(T161="sníž. přenesená",M161,0)</f>
        <v>0</v>
      </c>
      <c r="BH161" s="119" t="n">
        <f aca="false">IF(T161="nulová",M161,0)</f>
        <v>0</v>
      </c>
      <c r="BI161" s="7" t="s">
        <v>80</v>
      </c>
      <c r="BJ161" s="119" t="n">
        <f aca="false">ROUND(K161*J161,2)</f>
        <v>0</v>
      </c>
      <c r="BK161" s="7" t="s">
        <v>85</v>
      </c>
      <c r="BL161" s="7" t="s">
        <v>173</v>
      </c>
    </row>
    <row r="162" s="17" customFormat="true" ht="38.25" hidden="false" customHeight="true" outlineLevel="0" collapsed="false">
      <c r="B162" s="56"/>
      <c r="C162" s="109" t="s">
        <v>174</v>
      </c>
      <c r="D162" s="109" t="s">
        <v>81</v>
      </c>
      <c r="E162" s="110" t="s">
        <v>175</v>
      </c>
      <c r="F162" s="110"/>
      <c r="G162" s="110"/>
      <c r="H162" s="110"/>
      <c r="I162" s="111" t="s">
        <v>104</v>
      </c>
      <c r="J162" s="112" t="n">
        <v>52</v>
      </c>
      <c r="K162" s="113"/>
      <c r="L162" s="113"/>
      <c r="M162" s="114" t="n">
        <f aca="false">ROUND(K162*J162,2)</f>
        <v>0</v>
      </c>
      <c r="N162" s="114"/>
      <c r="O162" s="114"/>
      <c r="P162" s="114"/>
      <c r="Q162" s="57"/>
      <c r="S162" s="115"/>
      <c r="T162" s="116" t="s">
        <v>84</v>
      </c>
      <c r="U162" s="117" t="n">
        <v>0.335</v>
      </c>
      <c r="V162" s="117" t="n">
        <f aca="false">U162*J162</f>
        <v>17.42</v>
      </c>
      <c r="W162" s="117" t="n">
        <v>1E-005</v>
      </c>
      <c r="X162" s="117" t="n">
        <f aca="false">W162*J162</f>
        <v>0.00052</v>
      </c>
      <c r="Y162" s="117" t="n">
        <v>0</v>
      </c>
      <c r="Z162" s="118" t="n">
        <f aca="false">Y162*J162</f>
        <v>0</v>
      </c>
      <c r="AQ162" s="7" t="s">
        <v>85</v>
      </c>
      <c r="AS162" s="7" t="s">
        <v>81</v>
      </c>
      <c r="AT162" s="7" t="s">
        <v>9</v>
      </c>
      <c r="AX162" s="7" t="s">
        <v>79</v>
      </c>
      <c r="BD162" s="119" t="n">
        <f aca="false">IF(T162="základní",M162,0)</f>
        <v>0</v>
      </c>
      <c r="BE162" s="119" t="n">
        <f aca="false">IF(T162="snížená",M162,0)</f>
        <v>0</v>
      </c>
      <c r="BF162" s="119" t="n">
        <f aca="false">IF(T162="zákl. přenesená",M162,0)</f>
        <v>0</v>
      </c>
      <c r="BG162" s="119" t="n">
        <f aca="false">IF(T162="sníž. přenesená",M162,0)</f>
        <v>0</v>
      </c>
      <c r="BH162" s="119" t="n">
        <f aca="false">IF(T162="nulová",M162,0)</f>
        <v>0</v>
      </c>
      <c r="BI162" s="7" t="s">
        <v>80</v>
      </c>
      <c r="BJ162" s="119" t="n">
        <f aca="false">ROUND(K162*J162,2)</f>
        <v>0</v>
      </c>
      <c r="BK162" s="7" t="s">
        <v>85</v>
      </c>
      <c r="BL162" s="7" t="s">
        <v>176</v>
      </c>
    </row>
    <row r="163" s="17" customFormat="true" ht="38.25" hidden="false" customHeight="true" outlineLevel="0" collapsed="false">
      <c r="B163" s="56"/>
      <c r="C163" s="109" t="s">
        <v>177</v>
      </c>
      <c r="D163" s="109" t="s">
        <v>81</v>
      </c>
      <c r="E163" s="110" t="s">
        <v>178</v>
      </c>
      <c r="F163" s="110"/>
      <c r="G163" s="110"/>
      <c r="H163" s="110"/>
      <c r="I163" s="111" t="s">
        <v>104</v>
      </c>
      <c r="J163" s="112" t="n">
        <v>2</v>
      </c>
      <c r="K163" s="113"/>
      <c r="L163" s="113"/>
      <c r="M163" s="114" t="n">
        <f aca="false">ROUND(K163*J163,2)</f>
        <v>0</v>
      </c>
      <c r="N163" s="114"/>
      <c r="O163" s="114"/>
      <c r="P163" s="114"/>
      <c r="Q163" s="57"/>
      <c r="S163" s="115"/>
      <c r="T163" s="116" t="s">
        <v>84</v>
      </c>
      <c r="U163" s="117" t="n">
        <v>0.359</v>
      </c>
      <c r="V163" s="117" t="n">
        <f aca="false">U163*J163</f>
        <v>0.718</v>
      </c>
      <c r="W163" s="117" t="n">
        <v>5E-005</v>
      </c>
      <c r="X163" s="117" t="n">
        <f aca="false">W163*J163</f>
        <v>0.0001</v>
      </c>
      <c r="Y163" s="117" t="n">
        <v>0</v>
      </c>
      <c r="Z163" s="118" t="n">
        <f aca="false">Y163*J163</f>
        <v>0</v>
      </c>
      <c r="AQ163" s="7" t="s">
        <v>85</v>
      </c>
      <c r="AS163" s="7" t="s">
        <v>81</v>
      </c>
      <c r="AT163" s="7" t="s">
        <v>9</v>
      </c>
      <c r="AX163" s="7" t="s">
        <v>79</v>
      </c>
      <c r="BD163" s="119" t="n">
        <f aca="false">IF(T163="základní",M163,0)</f>
        <v>0</v>
      </c>
      <c r="BE163" s="119" t="n">
        <f aca="false">IF(T163="snížená",M163,0)</f>
        <v>0</v>
      </c>
      <c r="BF163" s="119" t="n">
        <f aca="false">IF(T163="zákl. přenesená",M163,0)</f>
        <v>0</v>
      </c>
      <c r="BG163" s="119" t="n">
        <f aca="false">IF(T163="sníž. přenesená",M163,0)</f>
        <v>0</v>
      </c>
      <c r="BH163" s="119" t="n">
        <f aca="false">IF(T163="nulová",M163,0)</f>
        <v>0</v>
      </c>
      <c r="BI163" s="7" t="s">
        <v>80</v>
      </c>
      <c r="BJ163" s="119" t="n">
        <f aca="false">ROUND(K163*J163,2)</f>
        <v>0</v>
      </c>
      <c r="BK163" s="7" t="s">
        <v>85</v>
      </c>
      <c r="BL163" s="7" t="s">
        <v>179</v>
      </c>
    </row>
    <row r="164" s="17" customFormat="true" ht="25.5" hidden="false" customHeight="true" outlineLevel="0" collapsed="false">
      <c r="B164" s="56"/>
      <c r="C164" s="109" t="s">
        <v>180</v>
      </c>
      <c r="D164" s="109" t="s">
        <v>81</v>
      </c>
      <c r="E164" s="110" t="s">
        <v>181</v>
      </c>
      <c r="F164" s="110"/>
      <c r="G164" s="110"/>
      <c r="H164" s="110"/>
      <c r="I164" s="111" t="s">
        <v>83</v>
      </c>
      <c r="J164" s="112" t="n">
        <v>328</v>
      </c>
      <c r="K164" s="113"/>
      <c r="L164" s="113"/>
      <c r="M164" s="114" t="n">
        <f aca="false">ROUND(K164*J164,2)</f>
        <v>0</v>
      </c>
      <c r="N164" s="114"/>
      <c r="O164" s="114"/>
      <c r="P164" s="114"/>
      <c r="Q164" s="57"/>
      <c r="S164" s="115"/>
      <c r="T164" s="116" t="s">
        <v>84</v>
      </c>
      <c r="U164" s="117" t="n">
        <v>0.038</v>
      </c>
      <c r="V164" s="117" t="n">
        <f aca="false">U164*J164</f>
        <v>12.464</v>
      </c>
      <c r="W164" s="117" t="n">
        <v>0</v>
      </c>
      <c r="X164" s="117" t="n">
        <f aca="false">W164*J164</f>
        <v>0</v>
      </c>
      <c r="Y164" s="117" t="n">
        <v>0</v>
      </c>
      <c r="Z164" s="118" t="n">
        <f aca="false">Y164*J164</f>
        <v>0</v>
      </c>
      <c r="AQ164" s="7" t="s">
        <v>85</v>
      </c>
      <c r="AS164" s="7" t="s">
        <v>81</v>
      </c>
      <c r="AT164" s="7" t="s">
        <v>9</v>
      </c>
      <c r="AX164" s="7" t="s">
        <v>79</v>
      </c>
      <c r="BD164" s="119" t="n">
        <f aca="false">IF(T164="základní",M164,0)</f>
        <v>0</v>
      </c>
      <c r="BE164" s="119" t="n">
        <f aca="false">IF(T164="snížená",M164,0)</f>
        <v>0</v>
      </c>
      <c r="BF164" s="119" t="n">
        <f aca="false">IF(T164="zákl. přenesená",M164,0)</f>
        <v>0</v>
      </c>
      <c r="BG164" s="119" t="n">
        <f aca="false">IF(T164="sníž. přenesená",M164,0)</f>
        <v>0</v>
      </c>
      <c r="BH164" s="119" t="n">
        <f aca="false">IF(T164="nulová",M164,0)</f>
        <v>0</v>
      </c>
      <c r="BI164" s="7" t="s">
        <v>80</v>
      </c>
      <c r="BJ164" s="119" t="n">
        <f aca="false">ROUND(K164*J164,2)</f>
        <v>0</v>
      </c>
      <c r="BK164" s="7" t="s">
        <v>85</v>
      </c>
      <c r="BL164" s="7" t="s">
        <v>182</v>
      </c>
    </row>
    <row r="165" s="17" customFormat="true" ht="25.5" hidden="false" customHeight="true" outlineLevel="0" collapsed="false">
      <c r="B165" s="56"/>
      <c r="C165" s="109" t="s">
        <v>183</v>
      </c>
      <c r="D165" s="109" t="s">
        <v>81</v>
      </c>
      <c r="E165" s="110" t="s">
        <v>184</v>
      </c>
      <c r="F165" s="110"/>
      <c r="G165" s="110"/>
      <c r="H165" s="110"/>
      <c r="I165" s="111" t="s">
        <v>93</v>
      </c>
      <c r="J165" s="112" t="n">
        <v>0.244</v>
      </c>
      <c r="K165" s="113"/>
      <c r="L165" s="113"/>
      <c r="M165" s="114" t="n">
        <f aca="false">ROUND(K165*J165,2)</f>
        <v>0</v>
      </c>
      <c r="N165" s="114"/>
      <c r="O165" s="114"/>
      <c r="P165" s="114"/>
      <c r="Q165" s="57"/>
      <c r="S165" s="115"/>
      <c r="T165" s="116" t="s">
        <v>84</v>
      </c>
      <c r="U165" s="117" t="n">
        <v>3.563</v>
      </c>
      <c r="V165" s="117" t="n">
        <f aca="false">U165*J165</f>
        <v>0.869372</v>
      </c>
      <c r="W165" s="117" t="n">
        <v>0</v>
      </c>
      <c r="X165" s="117" t="n">
        <f aca="false">W165*J165</f>
        <v>0</v>
      </c>
      <c r="Y165" s="117" t="n">
        <v>0</v>
      </c>
      <c r="Z165" s="118" t="n">
        <f aca="false">Y165*J165</f>
        <v>0</v>
      </c>
      <c r="AQ165" s="7" t="s">
        <v>85</v>
      </c>
      <c r="AS165" s="7" t="s">
        <v>81</v>
      </c>
      <c r="AT165" s="7" t="s">
        <v>9</v>
      </c>
      <c r="AX165" s="7" t="s">
        <v>79</v>
      </c>
      <c r="BD165" s="119" t="n">
        <f aca="false">IF(T165="základní",M165,0)</f>
        <v>0</v>
      </c>
      <c r="BE165" s="119" t="n">
        <f aca="false">IF(T165="snížená",M165,0)</f>
        <v>0</v>
      </c>
      <c r="BF165" s="119" t="n">
        <f aca="false">IF(T165="zákl. přenesená",M165,0)</f>
        <v>0</v>
      </c>
      <c r="BG165" s="119" t="n">
        <f aca="false">IF(T165="sníž. přenesená",M165,0)</f>
        <v>0</v>
      </c>
      <c r="BH165" s="119" t="n">
        <f aca="false">IF(T165="nulová",M165,0)</f>
        <v>0</v>
      </c>
      <c r="BI165" s="7" t="s">
        <v>80</v>
      </c>
      <c r="BJ165" s="119" t="n">
        <f aca="false">ROUND(K165*J165,2)</f>
        <v>0</v>
      </c>
      <c r="BK165" s="7" t="s">
        <v>85</v>
      </c>
      <c r="BL165" s="7" t="s">
        <v>185</v>
      </c>
    </row>
    <row r="166" s="96" customFormat="true" ht="29.9" hidden="false" customHeight="true" outlineLevel="0" collapsed="false">
      <c r="B166" s="97"/>
      <c r="D166" s="107" t="s">
        <v>52</v>
      </c>
      <c r="E166" s="107"/>
      <c r="F166" s="107"/>
      <c r="G166" s="107"/>
      <c r="H166" s="107"/>
      <c r="I166" s="107"/>
      <c r="J166" s="107"/>
      <c r="K166" s="107"/>
      <c r="L166" s="107"/>
      <c r="M166" s="126" t="n">
        <f aca="false">BJ166</f>
        <v>0</v>
      </c>
      <c r="N166" s="126"/>
      <c r="O166" s="126"/>
      <c r="P166" s="126"/>
      <c r="Q166" s="100"/>
      <c r="S166" s="101"/>
      <c r="V166" s="102" t="n">
        <f aca="false">SUM(V167:V179)</f>
        <v>12.977125</v>
      </c>
      <c r="X166" s="102" t="n">
        <f aca="false">SUM(X167:X179)</f>
        <v>0.0347</v>
      </c>
      <c r="Z166" s="103" t="n">
        <f aca="false">SUM(Z167:Z179)</f>
        <v>0</v>
      </c>
      <c r="AQ166" s="104" t="s">
        <v>9</v>
      </c>
      <c r="AS166" s="105" t="s">
        <v>77</v>
      </c>
      <c r="AT166" s="105" t="s">
        <v>80</v>
      </c>
      <c r="AX166" s="104" t="s">
        <v>79</v>
      </c>
      <c r="BJ166" s="106" t="n">
        <f aca="false">SUM(BJ167:BJ179)</f>
        <v>0</v>
      </c>
    </row>
    <row r="167" s="17" customFormat="true" ht="38.25" hidden="false" customHeight="true" outlineLevel="0" collapsed="false">
      <c r="B167" s="56"/>
      <c r="C167" s="109" t="s">
        <v>186</v>
      </c>
      <c r="D167" s="109" t="s">
        <v>81</v>
      </c>
      <c r="E167" s="110" t="s">
        <v>187</v>
      </c>
      <c r="F167" s="110"/>
      <c r="G167" s="110"/>
      <c r="H167" s="110"/>
      <c r="I167" s="111" t="s">
        <v>104</v>
      </c>
      <c r="J167" s="112" t="n">
        <v>4</v>
      </c>
      <c r="K167" s="113"/>
      <c r="L167" s="113"/>
      <c r="M167" s="114" t="n">
        <f aca="false">ROUND(K167*J167,2)</f>
        <v>0</v>
      </c>
      <c r="N167" s="114"/>
      <c r="O167" s="114"/>
      <c r="P167" s="114"/>
      <c r="Q167" s="57"/>
      <c r="S167" s="115"/>
      <c r="T167" s="116" t="s">
        <v>84</v>
      </c>
      <c r="U167" s="117" t="n">
        <v>0.062</v>
      </c>
      <c r="V167" s="117" t="n">
        <f aca="false">U167*J167</f>
        <v>0.248</v>
      </c>
      <c r="W167" s="117" t="n">
        <v>0.00025</v>
      </c>
      <c r="X167" s="117" t="n">
        <f aca="false">W167*J167</f>
        <v>0.001</v>
      </c>
      <c r="Y167" s="117" t="n">
        <v>0</v>
      </c>
      <c r="Z167" s="118" t="n">
        <f aca="false">Y167*J167</f>
        <v>0</v>
      </c>
      <c r="AQ167" s="7" t="s">
        <v>85</v>
      </c>
      <c r="AS167" s="7" t="s">
        <v>81</v>
      </c>
      <c r="AT167" s="7" t="s">
        <v>9</v>
      </c>
      <c r="AX167" s="7" t="s">
        <v>79</v>
      </c>
      <c r="BD167" s="119" t="n">
        <f aca="false">IF(T167="základní",M167,0)</f>
        <v>0</v>
      </c>
      <c r="BE167" s="119" t="n">
        <f aca="false">IF(T167="snížená",M167,0)</f>
        <v>0</v>
      </c>
      <c r="BF167" s="119" t="n">
        <f aca="false">IF(T167="zákl. přenesená",M167,0)</f>
        <v>0</v>
      </c>
      <c r="BG167" s="119" t="n">
        <f aca="false">IF(T167="sníž. přenesená",M167,0)</f>
        <v>0</v>
      </c>
      <c r="BH167" s="119" t="n">
        <f aca="false">IF(T167="nulová",M167,0)</f>
        <v>0</v>
      </c>
      <c r="BI167" s="7" t="s">
        <v>80</v>
      </c>
      <c r="BJ167" s="119" t="n">
        <f aca="false">ROUND(K167*J167,2)</f>
        <v>0</v>
      </c>
      <c r="BK167" s="7" t="s">
        <v>85</v>
      </c>
      <c r="BL167" s="7" t="s">
        <v>188</v>
      </c>
    </row>
    <row r="168" s="17" customFormat="true" ht="38.25" hidden="false" customHeight="true" outlineLevel="0" collapsed="false">
      <c r="B168" s="56"/>
      <c r="C168" s="109" t="s">
        <v>189</v>
      </c>
      <c r="D168" s="109" t="s">
        <v>81</v>
      </c>
      <c r="E168" s="110" t="s">
        <v>190</v>
      </c>
      <c r="F168" s="110"/>
      <c r="G168" s="110"/>
      <c r="H168" s="110"/>
      <c r="I168" s="111" t="s">
        <v>104</v>
      </c>
      <c r="J168" s="112" t="n">
        <v>10</v>
      </c>
      <c r="K168" s="113"/>
      <c r="L168" s="113"/>
      <c r="M168" s="114" t="n">
        <f aca="false">ROUND(K168*J168,2)</f>
        <v>0</v>
      </c>
      <c r="N168" s="114"/>
      <c r="O168" s="114"/>
      <c r="P168" s="114"/>
      <c r="Q168" s="57"/>
      <c r="S168" s="115"/>
      <c r="T168" s="116" t="s">
        <v>84</v>
      </c>
      <c r="U168" s="117" t="n">
        <v>0.15</v>
      </c>
      <c r="V168" s="117" t="n">
        <f aca="false">U168*J168</f>
        <v>1.5</v>
      </c>
      <c r="W168" s="117" t="n">
        <v>0.00025</v>
      </c>
      <c r="X168" s="117" t="n">
        <f aca="false">W168*J168</f>
        <v>0.0025</v>
      </c>
      <c r="Y168" s="117" t="n">
        <v>0</v>
      </c>
      <c r="Z168" s="118" t="n">
        <f aca="false">Y168*J168</f>
        <v>0</v>
      </c>
      <c r="AQ168" s="7" t="s">
        <v>85</v>
      </c>
      <c r="AS168" s="7" t="s">
        <v>81</v>
      </c>
      <c r="AT168" s="7" t="s">
        <v>9</v>
      </c>
      <c r="AX168" s="7" t="s">
        <v>79</v>
      </c>
      <c r="BD168" s="119" t="n">
        <f aca="false">IF(T168="základní",M168,0)</f>
        <v>0</v>
      </c>
      <c r="BE168" s="119" t="n">
        <f aca="false">IF(T168="snížená",M168,0)</f>
        <v>0</v>
      </c>
      <c r="BF168" s="119" t="n">
        <f aca="false">IF(T168="zákl. přenesená",M168,0)</f>
        <v>0</v>
      </c>
      <c r="BG168" s="119" t="n">
        <f aca="false">IF(T168="sníž. přenesená",M168,0)</f>
        <v>0</v>
      </c>
      <c r="BH168" s="119" t="n">
        <f aca="false">IF(T168="nulová",M168,0)</f>
        <v>0</v>
      </c>
      <c r="BI168" s="7" t="s">
        <v>80</v>
      </c>
      <c r="BJ168" s="119" t="n">
        <f aca="false">ROUND(K168*J168,2)</f>
        <v>0</v>
      </c>
      <c r="BK168" s="7" t="s">
        <v>85</v>
      </c>
      <c r="BL168" s="7" t="s">
        <v>191</v>
      </c>
    </row>
    <row r="169" s="17" customFormat="true" ht="25.5" hidden="false" customHeight="true" outlineLevel="0" collapsed="false">
      <c r="B169" s="56"/>
      <c r="C169" s="109" t="s">
        <v>192</v>
      </c>
      <c r="D169" s="109" t="s">
        <v>81</v>
      </c>
      <c r="E169" s="110" t="s">
        <v>193</v>
      </c>
      <c r="F169" s="110"/>
      <c r="G169" s="110"/>
      <c r="H169" s="110"/>
      <c r="I169" s="111" t="s">
        <v>114</v>
      </c>
      <c r="J169" s="112" t="n">
        <v>10</v>
      </c>
      <c r="K169" s="113"/>
      <c r="L169" s="113"/>
      <c r="M169" s="114" t="n">
        <f aca="false">ROUND(K169*J169,2)</f>
        <v>0</v>
      </c>
      <c r="N169" s="114"/>
      <c r="O169" s="114"/>
      <c r="P169" s="114"/>
      <c r="Q169" s="57"/>
      <c r="S169" s="115"/>
      <c r="T169" s="116" t="s">
        <v>84</v>
      </c>
      <c r="U169" s="117" t="n">
        <v>0.2</v>
      </c>
      <c r="V169" s="117" t="n">
        <f aca="false">U169*J169</f>
        <v>2</v>
      </c>
      <c r="W169" s="117" t="n">
        <v>0.00027</v>
      </c>
      <c r="X169" s="117" t="n">
        <f aca="false">W169*J169</f>
        <v>0.0027</v>
      </c>
      <c r="Y169" s="117" t="n">
        <v>0</v>
      </c>
      <c r="Z169" s="118" t="n">
        <f aca="false">Y169*J169</f>
        <v>0</v>
      </c>
      <c r="AQ169" s="7" t="s">
        <v>85</v>
      </c>
      <c r="AS169" s="7" t="s">
        <v>81</v>
      </c>
      <c r="AT169" s="7" t="s">
        <v>9</v>
      </c>
      <c r="AX169" s="7" t="s">
        <v>79</v>
      </c>
      <c r="BD169" s="119" t="n">
        <f aca="false">IF(T169="základní",M169,0)</f>
        <v>0</v>
      </c>
      <c r="BE169" s="119" t="n">
        <f aca="false">IF(T169="snížená",M169,0)</f>
        <v>0</v>
      </c>
      <c r="BF169" s="119" t="n">
        <f aca="false">IF(T169="zákl. přenesená",M169,0)</f>
        <v>0</v>
      </c>
      <c r="BG169" s="119" t="n">
        <f aca="false">IF(T169="sníž. přenesená",M169,0)</f>
        <v>0</v>
      </c>
      <c r="BH169" s="119" t="n">
        <f aca="false">IF(T169="nulová",M169,0)</f>
        <v>0</v>
      </c>
      <c r="BI169" s="7" t="s">
        <v>80</v>
      </c>
      <c r="BJ169" s="119" t="n">
        <f aca="false">ROUND(K169*J169,2)</f>
        <v>0</v>
      </c>
      <c r="BK169" s="7" t="s">
        <v>85</v>
      </c>
      <c r="BL169" s="7" t="s">
        <v>194</v>
      </c>
    </row>
    <row r="170" s="17" customFormat="true" ht="25.5" hidden="false" customHeight="true" outlineLevel="0" collapsed="false">
      <c r="B170" s="56"/>
      <c r="C170" s="109" t="s">
        <v>195</v>
      </c>
      <c r="D170" s="109" t="s">
        <v>81</v>
      </c>
      <c r="E170" s="110" t="s">
        <v>196</v>
      </c>
      <c r="F170" s="110"/>
      <c r="G170" s="110"/>
      <c r="H170" s="110"/>
      <c r="I170" s="111" t="s">
        <v>104</v>
      </c>
      <c r="J170" s="112" t="n">
        <v>16</v>
      </c>
      <c r="K170" s="113"/>
      <c r="L170" s="113"/>
      <c r="M170" s="114" t="n">
        <f aca="false">ROUND(K170*J170,2)</f>
        <v>0</v>
      </c>
      <c r="N170" s="114"/>
      <c r="O170" s="114"/>
      <c r="P170" s="114"/>
      <c r="Q170" s="57"/>
      <c r="S170" s="115"/>
      <c r="T170" s="116" t="s">
        <v>84</v>
      </c>
      <c r="U170" s="117" t="n">
        <v>0.035</v>
      </c>
      <c r="V170" s="117" t="n">
        <f aca="false">U170*J170</f>
        <v>0.56</v>
      </c>
      <c r="W170" s="117" t="n">
        <v>0.00014</v>
      </c>
      <c r="X170" s="117" t="n">
        <f aca="false">W170*J170</f>
        <v>0.00224</v>
      </c>
      <c r="Y170" s="117" t="n">
        <v>0</v>
      </c>
      <c r="Z170" s="118" t="n">
        <f aca="false">Y170*J170</f>
        <v>0</v>
      </c>
      <c r="AQ170" s="7" t="s">
        <v>85</v>
      </c>
      <c r="AS170" s="7" t="s">
        <v>81</v>
      </c>
      <c r="AT170" s="7" t="s">
        <v>9</v>
      </c>
      <c r="AX170" s="7" t="s">
        <v>79</v>
      </c>
      <c r="BD170" s="119" t="n">
        <f aca="false">IF(T170="základní",M170,0)</f>
        <v>0</v>
      </c>
      <c r="BE170" s="119" t="n">
        <f aca="false">IF(T170="snížená",M170,0)</f>
        <v>0</v>
      </c>
      <c r="BF170" s="119" t="n">
        <f aca="false">IF(T170="zákl. přenesená",M170,0)</f>
        <v>0</v>
      </c>
      <c r="BG170" s="119" t="n">
        <f aca="false">IF(T170="sníž. přenesená",M170,0)</f>
        <v>0</v>
      </c>
      <c r="BH170" s="119" t="n">
        <f aca="false">IF(T170="nulová",M170,0)</f>
        <v>0</v>
      </c>
      <c r="BI170" s="7" t="s">
        <v>80</v>
      </c>
      <c r="BJ170" s="119" t="n">
        <f aca="false">ROUND(K170*J170,2)</f>
        <v>0</v>
      </c>
      <c r="BK170" s="7" t="s">
        <v>85</v>
      </c>
      <c r="BL170" s="7" t="s">
        <v>197</v>
      </c>
    </row>
    <row r="171" s="17" customFormat="true" ht="25.5" hidden="false" customHeight="true" outlineLevel="0" collapsed="false">
      <c r="B171" s="56"/>
      <c r="C171" s="109" t="s">
        <v>198</v>
      </c>
      <c r="D171" s="109" t="s">
        <v>81</v>
      </c>
      <c r="E171" s="110" t="s">
        <v>199</v>
      </c>
      <c r="F171" s="110"/>
      <c r="G171" s="110"/>
      <c r="H171" s="110"/>
      <c r="I171" s="111" t="s">
        <v>104</v>
      </c>
      <c r="J171" s="112" t="n">
        <v>3</v>
      </c>
      <c r="K171" s="113"/>
      <c r="L171" s="113"/>
      <c r="M171" s="114" t="n">
        <f aca="false">ROUND(K171*J171,2)</f>
        <v>0</v>
      </c>
      <c r="N171" s="114"/>
      <c r="O171" s="114"/>
      <c r="P171" s="114"/>
      <c r="Q171" s="57"/>
      <c r="S171" s="115"/>
      <c r="T171" s="116" t="s">
        <v>84</v>
      </c>
      <c r="U171" s="117" t="n">
        <v>0.093</v>
      </c>
      <c r="V171" s="117" t="n">
        <f aca="false">U171*J171</f>
        <v>0.279</v>
      </c>
      <c r="W171" s="117" t="n">
        <v>0.00036</v>
      </c>
      <c r="X171" s="117" t="n">
        <f aca="false">W171*J171</f>
        <v>0.00108</v>
      </c>
      <c r="Y171" s="117" t="n">
        <v>0</v>
      </c>
      <c r="Z171" s="118" t="n">
        <f aca="false">Y171*J171</f>
        <v>0</v>
      </c>
      <c r="AQ171" s="7" t="s">
        <v>85</v>
      </c>
      <c r="AS171" s="7" t="s">
        <v>81</v>
      </c>
      <c r="AT171" s="7" t="s">
        <v>9</v>
      </c>
      <c r="AX171" s="7" t="s">
        <v>79</v>
      </c>
      <c r="BD171" s="119" t="n">
        <f aca="false">IF(T171="základní",M171,0)</f>
        <v>0</v>
      </c>
      <c r="BE171" s="119" t="n">
        <f aca="false">IF(T171="snížená",M171,0)</f>
        <v>0</v>
      </c>
      <c r="BF171" s="119" t="n">
        <f aca="false">IF(T171="zákl. přenesená",M171,0)</f>
        <v>0</v>
      </c>
      <c r="BG171" s="119" t="n">
        <f aca="false">IF(T171="sníž. přenesená",M171,0)</f>
        <v>0</v>
      </c>
      <c r="BH171" s="119" t="n">
        <f aca="false">IF(T171="nulová",M171,0)</f>
        <v>0</v>
      </c>
      <c r="BI171" s="7" t="s">
        <v>80</v>
      </c>
      <c r="BJ171" s="119" t="n">
        <f aca="false">ROUND(K171*J171,2)</f>
        <v>0</v>
      </c>
      <c r="BK171" s="7" t="s">
        <v>85</v>
      </c>
      <c r="BL171" s="7" t="s">
        <v>200</v>
      </c>
    </row>
    <row r="172" s="17" customFormat="true" ht="25.5" hidden="false" customHeight="true" outlineLevel="0" collapsed="false">
      <c r="B172" s="56"/>
      <c r="C172" s="109" t="s">
        <v>201</v>
      </c>
      <c r="D172" s="109" t="s">
        <v>81</v>
      </c>
      <c r="E172" s="110" t="s">
        <v>202</v>
      </c>
      <c r="F172" s="110"/>
      <c r="G172" s="110"/>
      <c r="H172" s="110"/>
      <c r="I172" s="111" t="s">
        <v>104</v>
      </c>
      <c r="J172" s="112" t="n">
        <v>8</v>
      </c>
      <c r="K172" s="113"/>
      <c r="L172" s="113"/>
      <c r="M172" s="114" t="n">
        <f aca="false">ROUND(K172*J172,2)</f>
        <v>0</v>
      </c>
      <c r="N172" s="114"/>
      <c r="O172" s="114"/>
      <c r="P172" s="114"/>
      <c r="Q172" s="57"/>
      <c r="S172" s="115"/>
      <c r="T172" s="116" t="s">
        <v>84</v>
      </c>
      <c r="U172" s="117" t="n">
        <v>0.103</v>
      </c>
      <c r="V172" s="117" t="n">
        <f aca="false">U172*J172</f>
        <v>0.824</v>
      </c>
      <c r="W172" s="117" t="n">
        <v>0.00044</v>
      </c>
      <c r="X172" s="117" t="n">
        <f aca="false">W172*J172</f>
        <v>0.00352</v>
      </c>
      <c r="Y172" s="117" t="n">
        <v>0</v>
      </c>
      <c r="Z172" s="118" t="n">
        <f aca="false">Y172*J172</f>
        <v>0</v>
      </c>
      <c r="AQ172" s="7" t="s">
        <v>85</v>
      </c>
      <c r="AS172" s="7" t="s">
        <v>81</v>
      </c>
      <c r="AT172" s="7" t="s">
        <v>9</v>
      </c>
      <c r="AX172" s="7" t="s">
        <v>79</v>
      </c>
      <c r="BD172" s="119" t="n">
        <f aca="false">IF(T172="základní",M172,0)</f>
        <v>0</v>
      </c>
      <c r="BE172" s="119" t="n">
        <f aca="false">IF(T172="snížená",M172,0)</f>
        <v>0</v>
      </c>
      <c r="BF172" s="119" t="n">
        <f aca="false">IF(T172="zákl. přenesená",M172,0)</f>
        <v>0</v>
      </c>
      <c r="BG172" s="119" t="n">
        <f aca="false">IF(T172="sníž. přenesená",M172,0)</f>
        <v>0</v>
      </c>
      <c r="BH172" s="119" t="n">
        <f aca="false">IF(T172="nulová",M172,0)</f>
        <v>0</v>
      </c>
      <c r="BI172" s="7" t="s">
        <v>80</v>
      </c>
      <c r="BJ172" s="119" t="n">
        <f aca="false">ROUND(K172*J172,2)</f>
        <v>0</v>
      </c>
      <c r="BK172" s="7" t="s">
        <v>85</v>
      </c>
      <c r="BL172" s="7" t="s">
        <v>203</v>
      </c>
    </row>
    <row r="173" s="17" customFormat="true" ht="25.5" hidden="false" customHeight="true" outlineLevel="0" collapsed="false">
      <c r="B173" s="56"/>
      <c r="C173" s="109" t="s">
        <v>204</v>
      </c>
      <c r="D173" s="109" t="s">
        <v>81</v>
      </c>
      <c r="E173" s="110" t="s">
        <v>205</v>
      </c>
      <c r="F173" s="110"/>
      <c r="G173" s="110"/>
      <c r="H173" s="110"/>
      <c r="I173" s="111" t="s">
        <v>104</v>
      </c>
      <c r="J173" s="112" t="n">
        <v>16</v>
      </c>
      <c r="K173" s="113"/>
      <c r="L173" s="113"/>
      <c r="M173" s="114" t="n">
        <f aca="false">ROUND(K173*J173,2)</f>
        <v>0</v>
      </c>
      <c r="N173" s="114"/>
      <c r="O173" s="114"/>
      <c r="P173" s="114"/>
      <c r="Q173" s="57"/>
      <c r="S173" s="115"/>
      <c r="T173" s="116" t="s">
        <v>84</v>
      </c>
      <c r="U173" s="117" t="n">
        <v>0.206</v>
      </c>
      <c r="V173" s="117" t="n">
        <f aca="false">U173*J173</f>
        <v>3.296</v>
      </c>
      <c r="W173" s="117" t="n">
        <v>0.0007</v>
      </c>
      <c r="X173" s="117" t="n">
        <f aca="false">W173*J173</f>
        <v>0.0112</v>
      </c>
      <c r="Y173" s="117" t="n">
        <v>0</v>
      </c>
      <c r="Z173" s="118" t="n">
        <f aca="false">Y173*J173</f>
        <v>0</v>
      </c>
      <c r="AQ173" s="7" t="s">
        <v>85</v>
      </c>
      <c r="AS173" s="7" t="s">
        <v>81</v>
      </c>
      <c r="AT173" s="7" t="s">
        <v>9</v>
      </c>
      <c r="AX173" s="7" t="s">
        <v>79</v>
      </c>
      <c r="BD173" s="119" t="n">
        <f aca="false">IF(T173="základní",M173,0)</f>
        <v>0</v>
      </c>
      <c r="BE173" s="119" t="n">
        <f aca="false">IF(T173="snížená",M173,0)</f>
        <v>0</v>
      </c>
      <c r="BF173" s="119" t="n">
        <f aca="false">IF(T173="zákl. přenesená",M173,0)</f>
        <v>0</v>
      </c>
      <c r="BG173" s="119" t="n">
        <f aca="false">IF(T173="sníž. přenesená",M173,0)</f>
        <v>0</v>
      </c>
      <c r="BH173" s="119" t="n">
        <f aca="false">IF(T173="nulová",M173,0)</f>
        <v>0</v>
      </c>
      <c r="BI173" s="7" t="s">
        <v>80</v>
      </c>
      <c r="BJ173" s="119" t="n">
        <f aca="false">ROUND(K173*J173,2)</f>
        <v>0</v>
      </c>
      <c r="BK173" s="7" t="s">
        <v>85</v>
      </c>
      <c r="BL173" s="7" t="s">
        <v>206</v>
      </c>
    </row>
    <row r="174" s="17" customFormat="true" ht="25.5" hidden="false" customHeight="true" outlineLevel="0" collapsed="false">
      <c r="B174" s="56"/>
      <c r="C174" s="109" t="s">
        <v>207</v>
      </c>
      <c r="D174" s="109" t="s">
        <v>81</v>
      </c>
      <c r="E174" s="110" t="s">
        <v>208</v>
      </c>
      <c r="F174" s="110"/>
      <c r="G174" s="110"/>
      <c r="H174" s="110"/>
      <c r="I174" s="111" t="s">
        <v>104</v>
      </c>
      <c r="J174" s="112" t="n">
        <v>10</v>
      </c>
      <c r="K174" s="113"/>
      <c r="L174" s="113"/>
      <c r="M174" s="114" t="n">
        <f aca="false">ROUND(K174*J174,2)</f>
        <v>0</v>
      </c>
      <c r="N174" s="114"/>
      <c r="O174" s="114"/>
      <c r="P174" s="114"/>
      <c r="Q174" s="57"/>
      <c r="S174" s="115"/>
      <c r="T174" s="116" t="s">
        <v>84</v>
      </c>
      <c r="U174" s="117" t="n">
        <v>0.1</v>
      </c>
      <c r="V174" s="117" t="n">
        <f aca="false">U174*J174</f>
        <v>1</v>
      </c>
      <c r="W174" s="117" t="n">
        <v>0.00023</v>
      </c>
      <c r="X174" s="117" t="n">
        <f aca="false">W174*J174</f>
        <v>0.0023</v>
      </c>
      <c r="Y174" s="117" t="n">
        <v>0</v>
      </c>
      <c r="Z174" s="118" t="n">
        <f aca="false">Y174*J174</f>
        <v>0</v>
      </c>
      <c r="AQ174" s="7" t="s">
        <v>85</v>
      </c>
      <c r="AS174" s="7" t="s">
        <v>81</v>
      </c>
      <c r="AT174" s="7" t="s">
        <v>9</v>
      </c>
      <c r="AX174" s="7" t="s">
        <v>79</v>
      </c>
      <c r="BD174" s="119" t="n">
        <f aca="false">IF(T174="základní",M174,0)</f>
        <v>0</v>
      </c>
      <c r="BE174" s="119" t="n">
        <f aca="false">IF(T174="snížená",M174,0)</f>
        <v>0</v>
      </c>
      <c r="BF174" s="119" t="n">
        <f aca="false">IF(T174="zákl. přenesená",M174,0)</f>
        <v>0</v>
      </c>
      <c r="BG174" s="119" t="n">
        <f aca="false">IF(T174="sníž. přenesená",M174,0)</f>
        <v>0</v>
      </c>
      <c r="BH174" s="119" t="n">
        <f aca="false">IF(T174="nulová",M174,0)</f>
        <v>0</v>
      </c>
      <c r="BI174" s="7" t="s">
        <v>80</v>
      </c>
      <c r="BJ174" s="119" t="n">
        <f aca="false">ROUND(K174*J174,2)</f>
        <v>0</v>
      </c>
      <c r="BK174" s="7" t="s">
        <v>85</v>
      </c>
      <c r="BL174" s="7" t="s">
        <v>209</v>
      </c>
    </row>
    <row r="175" s="17" customFormat="true" ht="25.5" hidden="false" customHeight="true" outlineLevel="0" collapsed="false">
      <c r="B175" s="56"/>
      <c r="C175" s="109" t="s">
        <v>210</v>
      </c>
      <c r="D175" s="109" t="s">
        <v>81</v>
      </c>
      <c r="E175" s="110" t="s">
        <v>211</v>
      </c>
      <c r="F175" s="110"/>
      <c r="G175" s="110"/>
      <c r="H175" s="110"/>
      <c r="I175" s="111" t="s">
        <v>104</v>
      </c>
      <c r="J175" s="112" t="n">
        <v>20</v>
      </c>
      <c r="K175" s="113"/>
      <c r="L175" s="113"/>
      <c r="M175" s="114" t="n">
        <f aca="false">ROUND(K175*J175,2)</f>
        <v>0</v>
      </c>
      <c r="N175" s="114"/>
      <c r="O175" s="114"/>
      <c r="P175" s="114"/>
      <c r="Q175" s="57"/>
      <c r="S175" s="115"/>
      <c r="T175" s="116" t="s">
        <v>84</v>
      </c>
      <c r="U175" s="117" t="n">
        <v>0.082</v>
      </c>
      <c r="V175" s="117" t="n">
        <f aca="false">U175*J175</f>
        <v>1.64</v>
      </c>
      <c r="W175" s="117" t="n">
        <v>0.00018</v>
      </c>
      <c r="X175" s="117" t="n">
        <f aca="false">W175*J175</f>
        <v>0.0036</v>
      </c>
      <c r="Y175" s="117" t="n">
        <v>0</v>
      </c>
      <c r="Z175" s="118" t="n">
        <f aca="false">Y175*J175</f>
        <v>0</v>
      </c>
      <c r="AQ175" s="7" t="s">
        <v>85</v>
      </c>
      <c r="AS175" s="7" t="s">
        <v>81</v>
      </c>
      <c r="AT175" s="7" t="s">
        <v>9</v>
      </c>
      <c r="AX175" s="7" t="s">
        <v>79</v>
      </c>
      <c r="BD175" s="119" t="n">
        <f aca="false">IF(T175="základní",M175,0)</f>
        <v>0</v>
      </c>
      <c r="BE175" s="119" t="n">
        <f aca="false">IF(T175="snížená",M175,0)</f>
        <v>0</v>
      </c>
      <c r="BF175" s="119" t="n">
        <f aca="false">IF(T175="zákl. přenesená",M175,0)</f>
        <v>0</v>
      </c>
      <c r="BG175" s="119" t="n">
        <f aca="false">IF(T175="sníž. přenesená",M175,0)</f>
        <v>0</v>
      </c>
      <c r="BH175" s="119" t="n">
        <f aca="false">IF(T175="nulová",M175,0)</f>
        <v>0</v>
      </c>
      <c r="BI175" s="7" t="s">
        <v>80</v>
      </c>
      <c r="BJ175" s="119" t="n">
        <f aca="false">ROUND(K175*J175,2)</f>
        <v>0</v>
      </c>
      <c r="BK175" s="7" t="s">
        <v>85</v>
      </c>
      <c r="BL175" s="7" t="s">
        <v>212</v>
      </c>
    </row>
    <row r="176" s="17" customFormat="true" ht="25.5" hidden="false" customHeight="true" outlineLevel="0" collapsed="false">
      <c r="B176" s="56"/>
      <c r="C176" s="109" t="s">
        <v>213</v>
      </c>
      <c r="D176" s="109" t="s">
        <v>81</v>
      </c>
      <c r="E176" s="110" t="s">
        <v>214</v>
      </c>
      <c r="F176" s="110"/>
      <c r="G176" s="110"/>
      <c r="H176" s="110"/>
      <c r="I176" s="111" t="s">
        <v>104</v>
      </c>
      <c r="J176" s="112" t="n">
        <v>1</v>
      </c>
      <c r="K176" s="113"/>
      <c r="L176" s="113"/>
      <c r="M176" s="114" t="n">
        <f aca="false">ROUND(K176*J176,2)</f>
        <v>0</v>
      </c>
      <c r="N176" s="114"/>
      <c r="O176" s="114"/>
      <c r="P176" s="114"/>
      <c r="Q176" s="57"/>
      <c r="S176" s="115"/>
      <c r="T176" s="116" t="s">
        <v>84</v>
      </c>
      <c r="U176" s="117" t="n">
        <v>0.227</v>
      </c>
      <c r="V176" s="117" t="n">
        <f aca="false">U176*J176</f>
        <v>0.227</v>
      </c>
      <c r="W176" s="117" t="n">
        <v>0.00057</v>
      </c>
      <c r="X176" s="117" t="n">
        <f aca="false">W176*J176</f>
        <v>0.00057</v>
      </c>
      <c r="Y176" s="117" t="n">
        <v>0</v>
      </c>
      <c r="Z176" s="118" t="n">
        <f aca="false">Y176*J176</f>
        <v>0</v>
      </c>
      <c r="AQ176" s="7" t="s">
        <v>85</v>
      </c>
      <c r="AS176" s="7" t="s">
        <v>81</v>
      </c>
      <c r="AT176" s="7" t="s">
        <v>9</v>
      </c>
      <c r="AX176" s="7" t="s">
        <v>79</v>
      </c>
      <c r="BD176" s="119" t="n">
        <f aca="false">IF(T176="základní",M176,0)</f>
        <v>0</v>
      </c>
      <c r="BE176" s="119" t="n">
        <f aca="false">IF(T176="snížená",M176,0)</f>
        <v>0</v>
      </c>
      <c r="BF176" s="119" t="n">
        <f aca="false">IF(T176="zákl. přenesená",M176,0)</f>
        <v>0</v>
      </c>
      <c r="BG176" s="119" t="n">
        <f aca="false">IF(T176="sníž. přenesená",M176,0)</f>
        <v>0</v>
      </c>
      <c r="BH176" s="119" t="n">
        <f aca="false">IF(T176="nulová",M176,0)</f>
        <v>0</v>
      </c>
      <c r="BI176" s="7" t="s">
        <v>80</v>
      </c>
      <c r="BJ176" s="119" t="n">
        <f aca="false">ROUND(K176*J176,2)</f>
        <v>0</v>
      </c>
      <c r="BK176" s="7" t="s">
        <v>85</v>
      </c>
      <c r="BL176" s="7" t="s">
        <v>215</v>
      </c>
    </row>
    <row r="177" s="17" customFormat="true" ht="38.25" hidden="false" customHeight="true" outlineLevel="0" collapsed="false">
      <c r="B177" s="56"/>
      <c r="C177" s="109" t="s">
        <v>216</v>
      </c>
      <c r="D177" s="109" t="s">
        <v>81</v>
      </c>
      <c r="E177" s="110" t="s">
        <v>217</v>
      </c>
      <c r="F177" s="110"/>
      <c r="G177" s="110"/>
      <c r="H177" s="110"/>
      <c r="I177" s="111" t="s">
        <v>104</v>
      </c>
      <c r="J177" s="112" t="n">
        <v>4</v>
      </c>
      <c r="K177" s="113"/>
      <c r="L177" s="113"/>
      <c r="M177" s="114" t="n">
        <f aca="false">ROUND(K177*J177,2)</f>
        <v>0</v>
      </c>
      <c r="N177" s="114"/>
      <c r="O177" s="114"/>
      <c r="P177" s="114"/>
      <c r="Q177" s="57"/>
      <c r="S177" s="115"/>
      <c r="T177" s="116" t="s">
        <v>84</v>
      </c>
      <c r="U177" s="117" t="n">
        <v>0.22</v>
      </c>
      <c r="V177" s="117" t="n">
        <f aca="false">U177*J177</f>
        <v>0.88</v>
      </c>
      <c r="W177" s="117" t="n">
        <v>0.00063</v>
      </c>
      <c r="X177" s="117" t="n">
        <f aca="false">W177*J177</f>
        <v>0.00252</v>
      </c>
      <c r="Y177" s="117" t="n">
        <v>0</v>
      </c>
      <c r="Z177" s="118" t="n">
        <f aca="false">Y177*J177</f>
        <v>0</v>
      </c>
      <c r="AQ177" s="7" t="s">
        <v>85</v>
      </c>
      <c r="AS177" s="7" t="s">
        <v>81</v>
      </c>
      <c r="AT177" s="7" t="s">
        <v>9</v>
      </c>
      <c r="AX177" s="7" t="s">
        <v>79</v>
      </c>
      <c r="BD177" s="119" t="n">
        <f aca="false">IF(T177="základní",M177,0)</f>
        <v>0</v>
      </c>
      <c r="BE177" s="119" t="n">
        <f aca="false">IF(T177="snížená",M177,0)</f>
        <v>0</v>
      </c>
      <c r="BF177" s="119" t="n">
        <f aca="false">IF(T177="zákl. přenesená",M177,0)</f>
        <v>0</v>
      </c>
      <c r="BG177" s="119" t="n">
        <f aca="false">IF(T177="sníž. přenesená",M177,0)</f>
        <v>0</v>
      </c>
      <c r="BH177" s="119" t="n">
        <f aca="false">IF(T177="nulová",M177,0)</f>
        <v>0</v>
      </c>
      <c r="BI177" s="7" t="s">
        <v>80</v>
      </c>
      <c r="BJ177" s="119" t="n">
        <f aca="false">ROUND(K177*J177,2)</f>
        <v>0</v>
      </c>
      <c r="BK177" s="7" t="s">
        <v>85</v>
      </c>
      <c r="BL177" s="7" t="s">
        <v>218</v>
      </c>
    </row>
    <row r="178" s="17" customFormat="true" ht="38.25" hidden="false" customHeight="true" outlineLevel="0" collapsed="false">
      <c r="B178" s="56"/>
      <c r="C178" s="109" t="s">
        <v>219</v>
      </c>
      <c r="D178" s="109" t="s">
        <v>81</v>
      </c>
      <c r="E178" s="110" t="s">
        <v>220</v>
      </c>
      <c r="F178" s="110"/>
      <c r="G178" s="110"/>
      <c r="H178" s="110"/>
      <c r="I178" s="111" t="s">
        <v>104</v>
      </c>
      <c r="J178" s="112" t="n">
        <v>1</v>
      </c>
      <c r="K178" s="113"/>
      <c r="L178" s="113"/>
      <c r="M178" s="114" t="n">
        <f aca="false">ROUND(K178*J178,2)</f>
        <v>0</v>
      </c>
      <c r="N178" s="114"/>
      <c r="O178" s="114"/>
      <c r="P178" s="114"/>
      <c r="Q178" s="57"/>
      <c r="S178" s="115"/>
      <c r="T178" s="116" t="s">
        <v>84</v>
      </c>
      <c r="U178" s="117" t="n">
        <v>0.433</v>
      </c>
      <c r="V178" s="117" t="n">
        <f aca="false">U178*J178</f>
        <v>0.433</v>
      </c>
      <c r="W178" s="117" t="n">
        <v>0.00147</v>
      </c>
      <c r="X178" s="117" t="n">
        <f aca="false">W178*J178</f>
        <v>0.00147</v>
      </c>
      <c r="Y178" s="117" t="n">
        <v>0</v>
      </c>
      <c r="Z178" s="118" t="n">
        <f aca="false">Y178*J178</f>
        <v>0</v>
      </c>
      <c r="AQ178" s="7" t="s">
        <v>85</v>
      </c>
      <c r="AS178" s="7" t="s">
        <v>81</v>
      </c>
      <c r="AT178" s="7" t="s">
        <v>9</v>
      </c>
      <c r="AX178" s="7" t="s">
        <v>79</v>
      </c>
      <c r="BD178" s="119" t="n">
        <f aca="false">IF(T178="základní",M178,0)</f>
        <v>0</v>
      </c>
      <c r="BE178" s="119" t="n">
        <f aca="false">IF(T178="snížená",M178,0)</f>
        <v>0</v>
      </c>
      <c r="BF178" s="119" t="n">
        <f aca="false">IF(T178="zákl. přenesená",M178,0)</f>
        <v>0</v>
      </c>
      <c r="BG178" s="119" t="n">
        <f aca="false">IF(T178="sníž. přenesená",M178,0)</f>
        <v>0</v>
      </c>
      <c r="BH178" s="119" t="n">
        <f aca="false">IF(T178="nulová",M178,0)</f>
        <v>0</v>
      </c>
      <c r="BI178" s="7" t="s">
        <v>80</v>
      </c>
      <c r="BJ178" s="119" t="n">
        <f aca="false">ROUND(K178*J178,2)</f>
        <v>0</v>
      </c>
      <c r="BK178" s="7" t="s">
        <v>85</v>
      </c>
      <c r="BL178" s="7" t="s">
        <v>221</v>
      </c>
    </row>
    <row r="179" s="17" customFormat="true" ht="25.5" hidden="false" customHeight="true" outlineLevel="0" collapsed="false">
      <c r="B179" s="56"/>
      <c r="C179" s="109" t="s">
        <v>222</v>
      </c>
      <c r="D179" s="109" t="s">
        <v>81</v>
      </c>
      <c r="E179" s="110" t="s">
        <v>223</v>
      </c>
      <c r="F179" s="110"/>
      <c r="G179" s="110"/>
      <c r="H179" s="110"/>
      <c r="I179" s="111" t="s">
        <v>93</v>
      </c>
      <c r="J179" s="112" t="n">
        <v>0.035</v>
      </c>
      <c r="K179" s="113"/>
      <c r="L179" s="113"/>
      <c r="M179" s="114" t="n">
        <f aca="false">ROUND(K179*J179,2)</f>
        <v>0</v>
      </c>
      <c r="N179" s="114"/>
      <c r="O179" s="114"/>
      <c r="P179" s="114"/>
      <c r="Q179" s="57"/>
      <c r="S179" s="115"/>
      <c r="T179" s="116" t="s">
        <v>84</v>
      </c>
      <c r="U179" s="117" t="n">
        <v>2.575</v>
      </c>
      <c r="V179" s="117" t="n">
        <f aca="false">U179*J179</f>
        <v>0.090125</v>
      </c>
      <c r="W179" s="117" t="n">
        <v>0</v>
      </c>
      <c r="X179" s="117" t="n">
        <f aca="false">W179*J179</f>
        <v>0</v>
      </c>
      <c r="Y179" s="117" t="n">
        <v>0</v>
      </c>
      <c r="Z179" s="118" t="n">
        <f aca="false">Y179*J179</f>
        <v>0</v>
      </c>
      <c r="AQ179" s="7" t="s">
        <v>85</v>
      </c>
      <c r="AS179" s="7" t="s">
        <v>81</v>
      </c>
      <c r="AT179" s="7" t="s">
        <v>9</v>
      </c>
      <c r="AX179" s="7" t="s">
        <v>79</v>
      </c>
      <c r="BD179" s="119" t="n">
        <f aca="false">IF(T179="základní",M179,0)</f>
        <v>0</v>
      </c>
      <c r="BE179" s="119" t="n">
        <f aca="false">IF(T179="snížená",M179,0)</f>
        <v>0</v>
      </c>
      <c r="BF179" s="119" t="n">
        <f aca="false">IF(T179="zákl. přenesená",M179,0)</f>
        <v>0</v>
      </c>
      <c r="BG179" s="119" t="n">
        <f aca="false">IF(T179="sníž. přenesená",M179,0)</f>
        <v>0</v>
      </c>
      <c r="BH179" s="119" t="n">
        <f aca="false">IF(T179="nulová",M179,0)</f>
        <v>0</v>
      </c>
      <c r="BI179" s="7" t="s">
        <v>80</v>
      </c>
      <c r="BJ179" s="119" t="n">
        <f aca="false">ROUND(K179*J179,2)</f>
        <v>0</v>
      </c>
      <c r="BK179" s="7" t="s">
        <v>85</v>
      </c>
      <c r="BL179" s="7" t="s">
        <v>224</v>
      </c>
    </row>
    <row r="180" s="96" customFormat="true" ht="29.9" hidden="false" customHeight="true" outlineLevel="0" collapsed="false">
      <c r="B180" s="97"/>
      <c r="D180" s="107" t="s">
        <v>53</v>
      </c>
      <c r="E180" s="107"/>
      <c r="F180" s="107"/>
      <c r="G180" s="107"/>
      <c r="H180" s="107"/>
      <c r="I180" s="107"/>
      <c r="J180" s="107"/>
      <c r="K180" s="107"/>
      <c r="L180" s="107"/>
      <c r="M180" s="126" t="n">
        <f aca="false">BJ180</f>
        <v>0</v>
      </c>
      <c r="N180" s="126"/>
      <c r="O180" s="126"/>
      <c r="P180" s="126"/>
      <c r="Q180" s="100"/>
      <c r="S180" s="101"/>
      <c r="V180" s="102" t="n">
        <f aca="false">SUM(V181:V194)</f>
        <v>12.953225</v>
      </c>
      <c r="X180" s="102" t="n">
        <f aca="false">SUM(X181:X194)</f>
        <v>0.64342</v>
      </c>
      <c r="Z180" s="103" t="n">
        <f aca="false">SUM(Z181:Z194)</f>
        <v>0</v>
      </c>
      <c r="AQ180" s="104" t="s">
        <v>9</v>
      </c>
      <c r="AS180" s="105" t="s">
        <v>77</v>
      </c>
      <c r="AT180" s="105" t="s">
        <v>80</v>
      </c>
      <c r="AX180" s="104" t="s">
        <v>79</v>
      </c>
      <c r="BJ180" s="106" t="n">
        <f aca="false">SUM(BJ181:BJ194)</f>
        <v>0</v>
      </c>
    </row>
    <row r="181" s="17" customFormat="true" ht="38.25" hidden="false" customHeight="true" outlineLevel="0" collapsed="false">
      <c r="B181" s="56"/>
      <c r="C181" s="109" t="s">
        <v>225</v>
      </c>
      <c r="D181" s="109" t="s">
        <v>81</v>
      </c>
      <c r="E181" s="110" t="s">
        <v>226</v>
      </c>
      <c r="F181" s="110"/>
      <c r="G181" s="110"/>
      <c r="H181" s="110"/>
      <c r="I181" s="111" t="s">
        <v>104</v>
      </c>
      <c r="J181" s="112" t="n">
        <v>1</v>
      </c>
      <c r="K181" s="113"/>
      <c r="L181" s="113"/>
      <c r="M181" s="114" t="n">
        <f aca="false">ROUND(K181*J181,2)</f>
        <v>0</v>
      </c>
      <c r="N181" s="114"/>
      <c r="O181" s="114"/>
      <c r="P181" s="114"/>
      <c r="Q181" s="57"/>
      <c r="S181" s="115"/>
      <c r="T181" s="116" t="s">
        <v>84</v>
      </c>
      <c r="U181" s="117" t="n">
        <v>0.284</v>
      </c>
      <c r="V181" s="117" t="n">
        <f aca="false">U181*J181</f>
        <v>0.284</v>
      </c>
      <c r="W181" s="117" t="n">
        <v>0.0302</v>
      </c>
      <c r="X181" s="117" t="n">
        <f aca="false">W181*J181</f>
        <v>0.0302</v>
      </c>
      <c r="Y181" s="117" t="n">
        <v>0</v>
      </c>
      <c r="Z181" s="118" t="n">
        <f aca="false">Y181*J181</f>
        <v>0</v>
      </c>
      <c r="AQ181" s="7" t="s">
        <v>85</v>
      </c>
      <c r="AS181" s="7" t="s">
        <v>81</v>
      </c>
      <c r="AT181" s="7" t="s">
        <v>9</v>
      </c>
      <c r="AX181" s="7" t="s">
        <v>79</v>
      </c>
      <c r="BD181" s="119" t="n">
        <f aca="false">IF(T181="základní",M181,0)</f>
        <v>0</v>
      </c>
      <c r="BE181" s="119" t="n">
        <f aca="false">IF(T181="snížená",M181,0)</f>
        <v>0</v>
      </c>
      <c r="BF181" s="119" t="n">
        <f aca="false">IF(T181="zákl. přenesená",M181,0)</f>
        <v>0</v>
      </c>
      <c r="BG181" s="119" t="n">
        <f aca="false">IF(T181="sníž. přenesená",M181,0)</f>
        <v>0</v>
      </c>
      <c r="BH181" s="119" t="n">
        <f aca="false">IF(T181="nulová",M181,0)</f>
        <v>0</v>
      </c>
      <c r="BI181" s="7" t="s">
        <v>80</v>
      </c>
      <c r="BJ181" s="119" t="n">
        <f aca="false">ROUND(K181*J181,2)</f>
        <v>0</v>
      </c>
      <c r="BK181" s="7" t="s">
        <v>85</v>
      </c>
      <c r="BL181" s="7" t="s">
        <v>227</v>
      </c>
    </row>
    <row r="182" s="17" customFormat="true" ht="38.25" hidden="false" customHeight="true" outlineLevel="0" collapsed="false">
      <c r="B182" s="56"/>
      <c r="C182" s="109" t="s">
        <v>228</v>
      </c>
      <c r="D182" s="109" t="s">
        <v>81</v>
      </c>
      <c r="E182" s="110" t="s">
        <v>229</v>
      </c>
      <c r="F182" s="110"/>
      <c r="G182" s="110"/>
      <c r="H182" s="110"/>
      <c r="I182" s="111" t="s">
        <v>104</v>
      </c>
      <c r="J182" s="112" t="n">
        <v>1</v>
      </c>
      <c r="K182" s="113"/>
      <c r="L182" s="113"/>
      <c r="M182" s="114" t="n">
        <f aca="false">ROUND(K182*J182,2)</f>
        <v>0</v>
      </c>
      <c r="N182" s="114"/>
      <c r="O182" s="114"/>
      <c r="P182" s="114"/>
      <c r="Q182" s="57"/>
      <c r="S182" s="115"/>
      <c r="T182" s="116" t="s">
        <v>84</v>
      </c>
      <c r="U182" s="117" t="n">
        <v>0.281</v>
      </c>
      <c r="V182" s="117" t="n">
        <f aca="false">U182*J182</f>
        <v>0.281</v>
      </c>
      <c r="W182" s="117" t="n">
        <v>0.02915</v>
      </c>
      <c r="X182" s="117" t="n">
        <f aca="false">W182*J182</f>
        <v>0.02915</v>
      </c>
      <c r="Y182" s="117" t="n">
        <v>0</v>
      </c>
      <c r="Z182" s="118" t="n">
        <f aca="false">Y182*J182</f>
        <v>0</v>
      </c>
      <c r="AQ182" s="7" t="s">
        <v>85</v>
      </c>
      <c r="AS182" s="7" t="s">
        <v>81</v>
      </c>
      <c r="AT182" s="7" t="s">
        <v>9</v>
      </c>
      <c r="AX182" s="7" t="s">
        <v>79</v>
      </c>
      <c r="BD182" s="119" t="n">
        <f aca="false">IF(T182="základní",M182,0)</f>
        <v>0</v>
      </c>
      <c r="BE182" s="119" t="n">
        <f aca="false">IF(T182="snížená",M182,0)</f>
        <v>0</v>
      </c>
      <c r="BF182" s="119" t="n">
        <f aca="false">IF(T182="zákl. přenesená",M182,0)</f>
        <v>0</v>
      </c>
      <c r="BG182" s="119" t="n">
        <f aca="false">IF(T182="sníž. přenesená",M182,0)</f>
        <v>0</v>
      </c>
      <c r="BH182" s="119" t="n">
        <f aca="false">IF(T182="nulová",M182,0)</f>
        <v>0</v>
      </c>
      <c r="BI182" s="7" t="s">
        <v>80</v>
      </c>
      <c r="BJ182" s="119" t="n">
        <f aca="false">ROUND(K182*J182,2)</f>
        <v>0</v>
      </c>
      <c r="BK182" s="7" t="s">
        <v>85</v>
      </c>
      <c r="BL182" s="7" t="s">
        <v>230</v>
      </c>
    </row>
    <row r="183" s="17" customFormat="true" ht="38.25" hidden="false" customHeight="true" outlineLevel="0" collapsed="false">
      <c r="B183" s="56"/>
      <c r="C183" s="109" t="s">
        <v>231</v>
      </c>
      <c r="D183" s="109" t="s">
        <v>81</v>
      </c>
      <c r="E183" s="110" t="s">
        <v>232</v>
      </c>
      <c r="F183" s="110"/>
      <c r="G183" s="110"/>
      <c r="H183" s="110"/>
      <c r="I183" s="111" t="s">
        <v>104</v>
      </c>
      <c r="J183" s="112" t="n">
        <v>1</v>
      </c>
      <c r="K183" s="113"/>
      <c r="L183" s="113"/>
      <c r="M183" s="114" t="n">
        <f aca="false">ROUND(K183*J183,2)</f>
        <v>0</v>
      </c>
      <c r="N183" s="114"/>
      <c r="O183" s="114"/>
      <c r="P183" s="114"/>
      <c r="Q183" s="57"/>
      <c r="S183" s="115"/>
      <c r="T183" s="116" t="s">
        <v>84</v>
      </c>
      <c r="U183" s="117" t="n">
        <v>0.226</v>
      </c>
      <c r="V183" s="117" t="n">
        <f aca="false">U183*J183</f>
        <v>0.226</v>
      </c>
      <c r="W183" s="117" t="n">
        <v>0.01035</v>
      </c>
      <c r="X183" s="117" t="n">
        <f aca="false">W183*J183</f>
        <v>0.01035</v>
      </c>
      <c r="Y183" s="117" t="n">
        <v>0</v>
      </c>
      <c r="Z183" s="118" t="n">
        <f aca="false">Y183*J183</f>
        <v>0</v>
      </c>
      <c r="AQ183" s="7" t="s">
        <v>85</v>
      </c>
      <c r="AS183" s="7" t="s">
        <v>81</v>
      </c>
      <c r="AT183" s="7" t="s">
        <v>9</v>
      </c>
      <c r="AX183" s="7" t="s">
        <v>79</v>
      </c>
      <c r="BD183" s="119" t="n">
        <f aca="false">IF(T183="základní",M183,0)</f>
        <v>0</v>
      </c>
      <c r="BE183" s="119" t="n">
        <f aca="false">IF(T183="snížená",M183,0)</f>
        <v>0</v>
      </c>
      <c r="BF183" s="119" t="n">
        <f aca="false">IF(T183="zákl. přenesená",M183,0)</f>
        <v>0</v>
      </c>
      <c r="BG183" s="119" t="n">
        <f aca="false">IF(T183="sníž. přenesená",M183,0)</f>
        <v>0</v>
      </c>
      <c r="BH183" s="119" t="n">
        <f aca="false">IF(T183="nulová",M183,0)</f>
        <v>0</v>
      </c>
      <c r="BI183" s="7" t="s">
        <v>80</v>
      </c>
      <c r="BJ183" s="119" t="n">
        <f aca="false">ROUND(K183*J183,2)</f>
        <v>0</v>
      </c>
      <c r="BK183" s="7" t="s">
        <v>85</v>
      </c>
      <c r="BL183" s="7" t="s">
        <v>233</v>
      </c>
    </row>
    <row r="184" s="17" customFormat="true" ht="38.25" hidden="false" customHeight="true" outlineLevel="0" collapsed="false">
      <c r="B184" s="56"/>
      <c r="C184" s="109" t="s">
        <v>234</v>
      </c>
      <c r="D184" s="109" t="s">
        <v>81</v>
      </c>
      <c r="E184" s="110" t="s">
        <v>235</v>
      </c>
      <c r="F184" s="110"/>
      <c r="G184" s="110"/>
      <c r="H184" s="110"/>
      <c r="I184" s="111" t="s">
        <v>104</v>
      </c>
      <c r="J184" s="112" t="n">
        <v>6</v>
      </c>
      <c r="K184" s="113"/>
      <c r="L184" s="113"/>
      <c r="M184" s="114" t="n">
        <f aca="false">ROUND(K184*J184,2)</f>
        <v>0</v>
      </c>
      <c r="N184" s="114"/>
      <c r="O184" s="114"/>
      <c r="P184" s="114"/>
      <c r="Q184" s="57"/>
      <c r="S184" s="115"/>
      <c r="T184" s="116" t="s">
        <v>84</v>
      </c>
      <c r="U184" s="117" t="n">
        <v>0.233</v>
      </c>
      <c r="V184" s="117" t="n">
        <f aca="false">U184*J184</f>
        <v>1.398</v>
      </c>
      <c r="W184" s="117" t="n">
        <v>0.01245</v>
      </c>
      <c r="X184" s="117" t="n">
        <f aca="false">W184*J184</f>
        <v>0.0747</v>
      </c>
      <c r="Y184" s="117" t="n">
        <v>0</v>
      </c>
      <c r="Z184" s="118" t="n">
        <f aca="false">Y184*J184</f>
        <v>0</v>
      </c>
      <c r="AQ184" s="7" t="s">
        <v>85</v>
      </c>
      <c r="AS184" s="7" t="s">
        <v>81</v>
      </c>
      <c r="AT184" s="7" t="s">
        <v>9</v>
      </c>
      <c r="AX184" s="7" t="s">
        <v>79</v>
      </c>
      <c r="BD184" s="119" t="n">
        <f aca="false">IF(T184="základní",M184,0)</f>
        <v>0</v>
      </c>
      <c r="BE184" s="119" t="n">
        <f aca="false">IF(T184="snížená",M184,0)</f>
        <v>0</v>
      </c>
      <c r="BF184" s="119" t="n">
        <f aca="false">IF(T184="zákl. přenesená",M184,0)</f>
        <v>0</v>
      </c>
      <c r="BG184" s="119" t="n">
        <f aca="false">IF(T184="sníž. přenesená",M184,0)</f>
        <v>0</v>
      </c>
      <c r="BH184" s="119" t="n">
        <f aca="false">IF(T184="nulová",M184,0)</f>
        <v>0</v>
      </c>
      <c r="BI184" s="7" t="s">
        <v>80</v>
      </c>
      <c r="BJ184" s="119" t="n">
        <f aca="false">ROUND(K184*J184,2)</f>
        <v>0</v>
      </c>
      <c r="BK184" s="7" t="s">
        <v>85</v>
      </c>
      <c r="BL184" s="7" t="s">
        <v>236</v>
      </c>
    </row>
    <row r="185" s="17" customFormat="true" ht="38.25" hidden="false" customHeight="true" outlineLevel="0" collapsed="false">
      <c r="B185" s="56"/>
      <c r="C185" s="109" t="s">
        <v>237</v>
      </c>
      <c r="D185" s="109" t="s">
        <v>81</v>
      </c>
      <c r="E185" s="110" t="s">
        <v>238</v>
      </c>
      <c r="F185" s="110"/>
      <c r="G185" s="110"/>
      <c r="H185" s="110"/>
      <c r="I185" s="111" t="s">
        <v>104</v>
      </c>
      <c r="J185" s="112" t="n">
        <v>1</v>
      </c>
      <c r="K185" s="113"/>
      <c r="L185" s="113"/>
      <c r="M185" s="114" t="n">
        <f aca="false">ROUND(K185*J185,2)</f>
        <v>0</v>
      </c>
      <c r="N185" s="114"/>
      <c r="O185" s="114"/>
      <c r="P185" s="114"/>
      <c r="Q185" s="57"/>
      <c r="S185" s="115"/>
      <c r="T185" s="116" t="s">
        <v>84</v>
      </c>
      <c r="U185" s="117" t="n">
        <v>0.245</v>
      </c>
      <c r="V185" s="117" t="n">
        <f aca="false">U185*J185</f>
        <v>0.245</v>
      </c>
      <c r="W185" s="117" t="n">
        <v>0.01655</v>
      </c>
      <c r="X185" s="117" t="n">
        <f aca="false">W185*J185</f>
        <v>0.01655</v>
      </c>
      <c r="Y185" s="117" t="n">
        <v>0</v>
      </c>
      <c r="Z185" s="118" t="n">
        <f aca="false">Y185*J185</f>
        <v>0</v>
      </c>
      <c r="AQ185" s="7" t="s">
        <v>85</v>
      </c>
      <c r="AS185" s="7" t="s">
        <v>81</v>
      </c>
      <c r="AT185" s="7" t="s">
        <v>9</v>
      </c>
      <c r="AX185" s="7" t="s">
        <v>79</v>
      </c>
      <c r="BD185" s="119" t="n">
        <f aca="false">IF(T185="základní",M185,0)</f>
        <v>0</v>
      </c>
      <c r="BE185" s="119" t="n">
        <f aca="false">IF(T185="snížená",M185,0)</f>
        <v>0</v>
      </c>
      <c r="BF185" s="119" t="n">
        <f aca="false">IF(T185="zákl. přenesená",M185,0)</f>
        <v>0</v>
      </c>
      <c r="BG185" s="119" t="n">
        <f aca="false">IF(T185="sníž. přenesená",M185,0)</f>
        <v>0</v>
      </c>
      <c r="BH185" s="119" t="n">
        <f aca="false">IF(T185="nulová",M185,0)</f>
        <v>0</v>
      </c>
      <c r="BI185" s="7" t="s">
        <v>80</v>
      </c>
      <c r="BJ185" s="119" t="n">
        <f aca="false">ROUND(K185*J185,2)</f>
        <v>0</v>
      </c>
      <c r="BK185" s="7" t="s">
        <v>85</v>
      </c>
      <c r="BL185" s="7" t="s">
        <v>239</v>
      </c>
    </row>
    <row r="186" s="17" customFormat="true" ht="38.25" hidden="false" customHeight="true" outlineLevel="0" collapsed="false">
      <c r="B186" s="56"/>
      <c r="C186" s="109" t="s">
        <v>240</v>
      </c>
      <c r="D186" s="109" t="s">
        <v>81</v>
      </c>
      <c r="E186" s="110" t="s">
        <v>241</v>
      </c>
      <c r="F186" s="110"/>
      <c r="G186" s="110"/>
      <c r="H186" s="110"/>
      <c r="I186" s="111" t="s">
        <v>104</v>
      </c>
      <c r="J186" s="112" t="n">
        <v>1</v>
      </c>
      <c r="K186" s="113"/>
      <c r="L186" s="113"/>
      <c r="M186" s="114" t="n">
        <f aca="false">ROUND(K186*J186,2)</f>
        <v>0</v>
      </c>
      <c r="N186" s="114"/>
      <c r="O186" s="114"/>
      <c r="P186" s="114"/>
      <c r="Q186" s="57"/>
      <c r="S186" s="115"/>
      <c r="T186" s="116" t="s">
        <v>84</v>
      </c>
      <c r="U186" s="117" t="n">
        <v>0.26</v>
      </c>
      <c r="V186" s="117" t="n">
        <f aca="false">U186*J186</f>
        <v>0.26</v>
      </c>
      <c r="W186" s="117" t="n">
        <v>0.02155</v>
      </c>
      <c r="X186" s="117" t="n">
        <f aca="false">W186*J186</f>
        <v>0.02155</v>
      </c>
      <c r="Y186" s="117" t="n">
        <v>0</v>
      </c>
      <c r="Z186" s="118" t="n">
        <f aca="false">Y186*J186</f>
        <v>0</v>
      </c>
      <c r="AQ186" s="7" t="s">
        <v>85</v>
      </c>
      <c r="AS186" s="7" t="s">
        <v>81</v>
      </c>
      <c r="AT186" s="7" t="s">
        <v>9</v>
      </c>
      <c r="AX186" s="7" t="s">
        <v>79</v>
      </c>
      <c r="BD186" s="119" t="n">
        <f aca="false">IF(T186="základní",M186,0)</f>
        <v>0</v>
      </c>
      <c r="BE186" s="119" t="n">
        <f aca="false">IF(T186="snížená",M186,0)</f>
        <v>0</v>
      </c>
      <c r="BF186" s="119" t="n">
        <f aca="false">IF(T186="zákl. přenesená",M186,0)</f>
        <v>0</v>
      </c>
      <c r="BG186" s="119" t="n">
        <f aca="false">IF(T186="sníž. přenesená",M186,0)</f>
        <v>0</v>
      </c>
      <c r="BH186" s="119" t="n">
        <f aca="false">IF(T186="nulová",M186,0)</f>
        <v>0</v>
      </c>
      <c r="BI186" s="7" t="s">
        <v>80</v>
      </c>
      <c r="BJ186" s="119" t="n">
        <f aca="false">ROUND(K186*J186,2)</f>
        <v>0</v>
      </c>
      <c r="BK186" s="7" t="s">
        <v>85</v>
      </c>
      <c r="BL186" s="7" t="s">
        <v>242</v>
      </c>
    </row>
    <row r="187" s="17" customFormat="true" ht="38.25" hidden="false" customHeight="true" outlineLevel="0" collapsed="false">
      <c r="B187" s="56"/>
      <c r="C187" s="109" t="s">
        <v>243</v>
      </c>
      <c r="D187" s="109" t="s">
        <v>81</v>
      </c>
      <c r="E187" s="110" t="s">
        <v>244</v>
      </c>
      <c r="F187" s="110"/>
      <c r="G187" s="110"/>
      <c r="H187" s="110"/>
      <c r="I187" s="111" t="s">
        <v>104</v>
      </c>
      <c r="J187" s="112" t="n">
        <v>1</v>
      </c>
      <c r="K187" s="113"/>
      <c r="L187" s="113"/>
      <c r="M187" s="114" t="n">
        <f aca="false">ROUND(K187*J187,2)</f>
        <v>0</v>
      </c>
      <c r="N187" s="114"/>
      <c r="O187" s="114"/>
      <c r="P187" s="114"/>
      <c r="Q187" s="57"/>
      <c r="S187" s="115"/>
      <c r="T187" s="116" t="s">
        <v>84</v>
      </c>
      <c r="U187" s="117" t="n">
        <v>0.266</v>
      </c>
      <c r="V187" s="117" t="n">
        <f aca="false">U187*J187</f>
        <v>0.266</v>
      </c>
      <c r="W187" s="117" t="n">
        <v>0.0237</v>
      </c>
      <c r="X187" s="117" t="n">
        <f aca="false">W187*J187</f>
        <v>0.0237</v>
      </c>
      <c r="Y187" s="117" t="n">
        <v>0</v>
      </c>
      <c r="Z187" s="118" t="n">
        <f aca="false">Y187*J187</f>
        <v>0</v>
      </c>
      <c r="AQ187" s="7" t="s">
        <v>85</v>
      </c>
      <c r="AS187" s="7" t="s">
        <v>81</v>
      </c>
      <c r="AT187" s="7" t="s">
        <v>9</v>
      </c>
      <c r="AX187" s="7" t="s">
        <v>79</v>
      </c>
      <c r="BD187" s="119" t="n">
        <f aca="false">IF(T187="základní",M187,0)</f>
        <v>0</v>
      </c>
      <c r="BE187" s="119" t="n">
        <f aca="false">IF(T187="snížená",M187,0)</f>
        <v>0</v>
      </c>
      <c r="BF187" s="119" t="n">
        <f aca="false">IF(T187="zákl. přenesená",M187,0)</f>
        <v>0</v>
      </c>
      <c r="BG187" s="119" t="n">
        <f aca="false">IF(T187="sníž. přenesená",M187,0)</f>
        <v>0</v>
      </c>
      <c r="BH187" s="119" t="n">
        <f aca="false">IF(T187="nulová",M187,0)</f>
        <v>0</v>
      </c>
      <c r="BI187" s="7" t="s">
        <v>80</v>
      </c>
      <c r="BJ187" s="119" t="n">
        <f aca="false">ROUND(K187*J187,2)</f>
        <v>0</v>
      </c>
      <c r="BK187" s="7" t="s">
        <v>85</v>
      </c>
      <c r="BL187" s="7" t="s">
        <v>245</v>
      </c>
    </row>
    <row r="188" s="17" customFormat="true" ht="38.25" hidden="false" customHeight="true" outlineLevel="0" collapsed="false">
      <c r="B188" s="56"/>
      <c r="C188" s="109" t="s">
        <v>246</v>
      </c>
      <c r="D188" s="109" t="s">
        <v>81</v>
      </c>
      <c r="E188" s="110" t="s">
        <v>247</v>
      </c>
      <c r="F188" s="110"/>
      <c r="G188" s="110"/>
      <c r="H188" s="110"/>
      <c r="I188" s="111" t="s">
        <v>104</v>
      </c>
      <c r="J188" s="112" t="n">
        <v>1</v>
      </c>
      <c r="K188" s="113"/>
      <c r="L188" s="113"/>
      <c r="M188" s="114" t="n">
        <f aca="false">ROUND(K188*J188,2)</f>
        <v>0</v>
      </c>
      <c r="N188" s="114"/>
      <c r="O188" s="114"/>
      <c r="P188" s="114"/>
      <c r="Q188" s="57"/>
      <c r="S188" s="115"/>
      <c r="T188" s="116" t="s">
        <v>84</v>
      </c>
      <c r="U188" s="117" t="n">
        <v>0.239</v>
      </c>
      <c r="V188" s="117" t="n">
        <f aca="false">U188*J188</f>
        <v>0.239</v>
      </c>
      <c r="W188" s="117" t="n">
        <v>0.0146</v>
      </c>
      <c r="X188" s="117" t="n">
        <f aca="false">W188*J188</f>
        <v>0.0146</v>
      </c>
      <c r="Y188" s="117" t="n">
        <v>0</v>
      </c>
      <c r="Z188" s="118" t="n">
        <f aca="false">Y188*J188</f>
        <v>0</v>
      </c>
      <c r="AQ188" s="7" t="s">
        <v>85</v>
      </c>
      <c r="AS188" s="7" t="s">
        <v>81</v>
      </c>
      <c r="AT188" s="7" t="s">
        <v>9</v>
      </c>
      <c r="AX188" s="7" t="s">
        <v>79</v>
      </c>
      <c r="BD188" s="119" t="n">
        <f aca="false">IF(T188="základní",M188,0)</f>
        <v>0</v>
      </c>
      <c r="BE188" s="119" t="n">
        <f aca="false">IF(T188="snížená",M188,0)</f>
        <v>0</v>
      </c>
      <c r="BF188" s="119" t="n">
        <f aca="false">IF(T188="zákl. přenesená",M188,0)</f>
        <v>0</v>
      </c>
      <c r="BG188" s="119" t="n">
        <f aca="false">IF(T188="sníž. přenesená",M188,0)</f>
        <v>0</v>
      </c>
      <c r="BH188" s="119" t="n">
        <f aca="false">IF(T188="nulová",M188,0)</f>
        <v>0</v>
      </c>
      <c r="BI188" s="7" t="s">
        <v>80</v>
      </c>
      <c r="BJ188" s="119" t="n">
        <f aca="false">ROUND(K188*J188,2)</f>
        <v>0</v>
      </c>
      <c r="BK188" s="7" t="s">
        <v>85</v>
      </c>
      <c r="BL188" s="7" t="s">
        <v>248</v>
      </c>
    </row>
    <row r="189" s="17" customFormat="true" ht="38.25" hidden="false" customHeight="true" outlineLevel="0" collapsed="false">
      <c r="B189" s="56"/>
      <c r="C189" s="109" t="s">
        <v>249</v>
      </c>
      <c r="D189" s="109" t="s">
        <v>81</v>
      </c>
      <c r="E189" s="110" t="s">
        <v>250</v>
      </c>
      <c r="F189" s="110"/>
      <c r="G189" s="110"/>
      <c r="H189" s="110"/>
      <c r="I189" s="111" t="s">
        <v>104</v>
      </c>
      <c r="J189" s="112" t="n">
        <v>10</v>
      </c>
      <c r="K189" s="113"/>
      <c r="L189" s="113"/>
      <c r="M189" s="114" t="n">
        <f aca="false">ROUND(K189*J189,2)</f>
        <v>0</v>
      </c>
      <c r="N189" s="114"/>
      <c r="O189" s="114"/>
      <c r="P189" s="114"/>
      <c r="Q189" s="57"/>
      <c r="S189" s="115"/>
      <c r="T189" s="116" t="s">
        <v>84</v>
      </c>
      <c r="U189" s="117" t="n">
        <v>0.319</v>
      </c>
      <c r="V189" s="117" t="n">
        <f aca="false">U189*J189</f>
        <v>3.19</v>
      </c>
      <c r="W189" s="117" t="n">
        <v>0.04126</v>
      </c>
      <c r="X189" s="117" t="n">
        <f aca="false">W189*J189</f>
        <v>0.4126</v>
      </c>
      <c r="Y189" s="117" t="n">
        <v>0</v>
      </c>
      <c r="Z189" s="118" t="n">
        <f aca="false">Y189*J189</f>
        <v>0</v>
      </c>
      <c r="AQ189" s="7" t="s">
        <v>85</v>
      </c>
      <c r="AS189" s="7" t="s">
        <v>81</v>
      </c>
      <c r="AT189" s="7" t="s">
        <v>9</v>
      </c>
      <c r="AX189" s="7" t="s">
        <v>79</v>
      </c>
      <c r="BD189" s="119" t="n">
        <f aca="false">IF(T189="základní",M189,0)</f>
        <v>0</v>
      </c>
      <c r="BE189" s="119" t="n">
        <f aca="false">IF(T189="snížená",M189,0)</f>
        <v>0</v>
      </c>
      <c r="BF189" s="119" t="n">
        <f aca="false">IF(T189="zákl. přenesená",M189,0)</f>
        <v>0</v>
      </c>
      <c r="BG189" s="119" t="n">
        <f aca="false">IF(T189="sníž. přenesená",M189,0)</f>
        <v>0</v>
      </c>
      <c r="BH189" s="119" t="n">
        <f aca="false">IF(T189="nulová",M189,0)</f>
        <v>0</v>
      </c>
      <c r="BI189" s="7" t="s">
        <v>80</v>
      </c>
      <c r="BJ189" s="119" t="n">
        <f aca="false">ROUND(K189*J189,2)</f>
        <v>0</v>
      </c>
      <c r="BK189" s="7" t="s">
        <v>85</v>
      </c>
      <c r="BL189" s="7" t="s">
        <v>251</v>
      </c>
    </row>
    <row r="190" s="17" customFormat="true" ht="16.5" hidden="false" customHeight="true" outlineLevel="0" collapsed="false">
      <c r="B190" s="56"/>
      <c r="C190" s="109" t="s">
        <v>252</v>
      </c>
      <c r="D190" s="109" t="s">
        <v>81</v>
      </c>
      <c r="E190" s="110" t="s">
        <v>253</v>
      </c>
      <c r="F190" s="110"/>
      <c r="G190" s="110"/>
      <c r="H190" s="110"/>
      <c r="I190" s="111" t="s">
        <v>114</v>
      </c>
      <c r="J190" s="112" t="n">
        <v>3</v>
      </c>
      <c r="K190" s="113"/>
      <c r="L190" s="113"/>
      <c r="M190" s="114" t="n">
        <f aca="false">ROUND(K190*J190,2)</f>
        <v>0</v>
      </c>
      <c r="N190" s="114"/>
      <c r="O190" s="114"/>
      <c r="P190" s="114"/>
      <c r="Q190" s="57"/>
      <c r="S190" s="115"/>
      <c r="T190" s="116" t="s">
        <v>84</v>
      </c>
      <c r="U190" s="117" t="n">
        <v>1.529</v>
      </c>
      <c r="V190" s="117" t="n">
        <f aca="false">U190*J190</f>
        <v>4.587</v>
      </c>
      <c r="W190" s="117" t="n">
        <v>0.00334</v>
      </c>
      <c r="X190" s="117" t="n">
        <f aca="false">W190*J190</f>
        <v>0.01002</v>
      </c>
      <c r="Y190" s="117" t="n">
        <v>0</v>
      </c>
      <c r="Z190" s="118" t="n">
        <f aca="false">Y190*J190</f>
        <v>0</v>
      </c>
      <c r="AQ190" s="7" t="s">
        <v>85</v>
      </c>
      <c r="AS190" s="7" t="s">
        <v>81</v>
      </c>
      <c r="AT190" s="7" t="s">
        <v>9</v>
      </c>
      <c r="AX190" s="7" t="s">
        <v>79</v>
      </c>
      <c r="BD190" s="119" t="n">
        <f aca="false">IF(T190="základní",M190,0)</f>
        <v>0</v>
      </c>
      <c r="BE190" s="119" t="n">
        <f aca="false">IF(T190="snížená",M190,0)</f>
        <v>0</v>
      </c>
      <c r="BF190" s="119" t="n">
        <f aca="false">IF(T190="zákl. přenesená",M190,0)</f>
        <v>0</v>
      </c>
      <c r="BG190" s="119" t="n">
        <f aca="false">IF(T190="sníž. přenesená",M190,0)</f>
        <v>0</v>
      </c>
      <c r="BH190" s="119" t="n">
        <f aca="false">IF(T190="nulová",M190,0)</f>
        <v>0</v>
      </c>
      <c r="BI190" s="7" t="s">
        <v>80</v>
      </c>
      <c r="BJ190" s="119" t="n">
        <f aca="false">ROUND(K190*J190,2)</f>
        <v>0</v>
      </c>
      <c r="BK190" s="7" t="s">
        <v>85</v>
      </c>
      <c r="BL190" s="7" t="s">
        <v>254</v>
      </c>
    </row>
    <row r="191" s="17" customFormat="true" ht="25.5" hidden="false" customHeight="true" outlineLevel="0" collapsed="false">
      <c r="B191" s="56"/>
      <c r="C191" s="120" t="s">
        <v>255</v>
      </c>
      <c r="D191" s="120" t="s">
        <v>87</v>
      </c>
      <c r="E191" s="121" t="s">
        <v>256</v>
      </c>
      <c r="F191" s="121"/>
      <c r="G191" s="121"/>
      <c r="H191" s="121"/>
      <c r="I191" s="122" t="s">
        <v>100</v>
      </c>
      <c r="J191" s="123" t="n">
        <v>1</v>
      </c>
      <c r="K191" s="124"/>
      <c r="L191" s="124"/>
      <c r="M191" s="125" t="n">
        <f aca="false">ROUND(K191*J191,2)</f>
        <v>0</v>
      </c>
      <c r="N191" s="125"/>
      <c r="O191" s="125"/>
      <c r="P191" s="125"/>
      <c r="Q191" s="57"/>
      <c r="S191" s="115"/>
      <c r="T191" s="116" t="s">
        <v>84</v>
      </c>
      <c r="U191" s="117" t="n">
        <v>0</v>
      </c>
      <c r="V191" s="117" t="n">
        <f aca="false">U191*J191</f>
        <v>0</v>
      </c>
      <c r="W191" s="117" t="n">
        <v>0</v>
      </c>
      <c r="X191" s="117" t="n">
        <f aca="false">W191*J191</f>
        <v>0</v>
      </c>
      <c r="Y191" s="117" t="n">
        <v>0</v>
      </c>
      <c r="Z191" s="118" t="n">
        <f aca="false">Y191*J191</f>
        <v>0</v>
      </c>
      <c r="AQ191" s="7" t="s">
        <v>89</v>
      </c>
      <c r="AS191" s="7" t="s">
        <v>87</v>
      </c>
      <c r="AT191" s="7" t="s">
        <v>9</v>
      </c>
      <c r="AX191" s="7" t="s">
        <v>79</v>
      </c>
      <c r="BD191" s="119" t="n">
        <f aca="false">IF(T191="základní",M191,0)</f>
        <v>0</v>
      </c>
      <c r="BE191" s="119" t="n">
        <f aca="false">IF(T191="snížená",M191,0)</f>
        <v>0</v>
      </c>
      <c r="BF191" s="119" t="n">
        <f aca="false">IF(T191="zákl. přenesená",M191,0)</f>
        <v>0</v>
      </c>
      <c r="BG191" s="119" t="n">
        <f aca="false">IF(T191="sníž. přenesená",M191,0)</f>
        <v>0</v>
      </c>
      <c r="BH191" s="119" t="n">
        <f aca="false">IF(T191="nulová",M191,0)</f>
        <v>0</v>
      </c>
      <c r="BI191" s="7" t="s">
        <v>80</v>
      </c>
      <c r="BJ191" s="119" t="n">
        <f aca="false">ROUND(K191*J191,2)</f>
        <v>0</v>
      </c>
      <c r="BK191" s="7" t="s">
        <v>85</v>
      </c>
      <c r="BL191" s="7" t="s">
        <v>257</v>
      </c>
    </row>
    <row r="192" s="17" customFormat="true" ht="25.5" hidden="false" customHeight="true" outlineLevel="0" collapsed="false">
      <c r="B192" s="56"/>
      <c r="C192" s="120" t="s">
        <v>258</v>
      </c>
      <c r="D192" s="120" t="s">
        <v>87</v>
      </c>
      <c r="E192" s="121" t="s">
        <v>259</v>
      </c>
      <c r="F192" s="121"/>
      <c r="G192" s="121"/>
      <c r="H192" s="121"/>
      <c r="I192" s="122" t="s">
        <v>100</v>
      </c>
      <c r="J192" s="123" t="n">
        <v>1</v>
      </c>
      <c r="K192" s="124"/>
      <c r="L192" s="124"/>
      <c r="M192" s="125" t="n">
        <f aca="false">ROUND(K192*J192,2)</f>
        <v>0</v>
      </c>
      <c r="N192" s="125"/>
      <c r="O192" s="125"/>
      <c r="P192" s="125"/>
      <c r="Q192" s="57"/>
      <c r="S192" s="115"/>
      <c r="T192" s="116" t="s">
        <v>84</v>
      </c>
      <c r="U192" s="117" t="n">
        <v>0</v>
      </c>
      <c r="V192" s="117" t="n">
        <f aca="false">U192*J192</f>
        <v>0</v>
      </c>
      <c r="W192" s="117" t="n">
        <v>0</v>
      </c>
      <c r="X192" s="117" t="n">
        <f aca="false">W192*J192</f>
        <v>0</v>
      </c>
      <c r="Y192" s="117" t="n">
        <v>0</v>
      </c>
      <c r="Z192" s="118" t="n">
        <f aca="false">Y192*J192</f>
        <v>0</v>
      </c>
      <c r="AQ192" s="7" t="s">
        <v>89</v>
      </c>
      <c r="AS192" s="7" t="s">
        <v>87</v>
      </c>
      <c r="AT192" s="7" t="s">
        <v>9</v>
      </c>
      <c r="AX192" s="7" t="s">
        <v>79</v>
      </c>
      <c r="BD192" s="119" t="n">
        <f aca="false">IF(T192="základní",M192,0)</f>
        <v>0</v>
      </c>
      <c r="BE192" s="119" t="n">
        <f aca="false">IF(T192="snížená",M192,0)</f>
        <v>0</v>
      </c>
      <c r="BF192" s="119" t="n">
        <f aca="false">IF(T192="zákl. přenesená",M192,0)</f>
        <v>0</v>
      </c>
      <c r="BG192" s="119" t="n">
        <f aca="false">IF(T192="sníž. přenesená",M192,0)</f>
        <v>0</v>
      </c>
      <c r="BH192" s="119" t="n">
        <f aca="false">IF(T192="nulová",M192,0)</f>
        <v>0</v>
      </c>
      <c r="BI192" s="7" t="s">
        <v>80</v>
      </c>
      <c r="BJ192" s="119" t="n">
        <f aca="false">ROUND(K192*J192,2)</f>
        <v>0</v>
      </c>
      <c r="BK192" s="7" t="s">
        <v>85</v>
      </c>
      <c r="BL192" s="7" t="s">
        <v>260</v>
      </c>
    </row>
    <row r="193" s="17" customFormat="true" ht="25.5" hidden="false" customHeight="true" outlineLevel="0" collapsed="false">
      <c r="B193" s="56"/>
      <c r="C193" s="120" t="s">
        <v>261</v>
      </c>
      <c r="D193" s="120" t="s">
        <v>87</v>
      </c>
      <c r="E193" s="121" t="s">
        <v>262</v>
      </c>
      <c r="F193" s="121"/>
      <c r="G193" s="121"/>
      <c r="H193" s="121"/>
      <c r="I193" s="122" t="s">
        <v>100</v>
      </c>
      <c r="J193" s="123" t="n">
        <v>1</v>
      </c>
      <c r="K193" s="124"/>
      <c r="L193" s="124"/>
      <c r="M193" s="125" t="n">
        <f aca="false">ROUND(K193*J193,2)</f>
        <v>0</v>
      </c>
      <c r="N193" s="125"/>
      <c r="O193" s="125"/>
      <c r="P193" s="125"/>
      <c r="Q193" s="57"/>
      <c r="S193" s="115"/>
      <c r="T193" s="116" t="s">
        <v>84</v>
      </c>
      <c r="U193" s="117" t="n">
        <v>0</v>
      </c>
      <c r="V193" s="117" t="n">
        <f aca="false">U193*J193</f>
        <v>0</v>
      </c>
      <c r="W193" s="117" t="n">
        <v>0</v>
      </c>
      <c r="X193" s="117" t="n">
        <f aca="false">W193*J193</f>
        <v>0</v>
      </c>
      <c r="Y193" s="117" t="n">
        <v>0</v>
      </c>
      <c r="Z193" s="118" t="n">
        <f aca="false">Y193*J193</f>
        <v>0</v>
      </c>
      <c r="AQ193" s="7" t="s">
        <v>89</v>
      </c>
      <c r="AS193" s="7" t="s">
        <v>87</v>
      </c>
      <c r="AT193" s="7" t="s">
        <v>9</v>
      </c>
      <c r="AX193" s="7" t="s">
        <v>79</v>
      </c>
      <c r="BD193" s="119" t="n">
        <f aca="false">IF(T193="základní",M193,0)</f>
        <v>0</v>
      </c>
      <c r="BE193" s="119" t="n">
        <f aca="false">IF(T193="snížená",M193,0)</f>
        <v>0</v>
      </c>
      <c r="BF193" s="119" t="n">
        <f aca="false">IF(T193="zákl. přenesená",M193,0)</f>
        <v>0</v>
      </c>
      <c r="BG193" s="119" t="n">
        <f aca="false">IF(T193="sníž. přenesená",M193,0)</f>
        <v>0</v>
      </c>
      <c r="BH193" s="119" t="n">
        <f aca="false">IF(T193="nulová",M193,0)</f>
        <v>0</v>
      </c>
      <c r="BI193" s="7" t="s">
        <v>80</v>
      </c>
      <c r="BJ193" s="119" t="n">
        <f aca="false">ROUND(K193*J193,2)</f>
        <v>0</v>
      </c>
      <c r="BK193" s="7" t="s">
        <v>85</v>
      </c>
      <c r="BL193" s="7" t="s">
        <v>263</v>
      </c>
    </row>
    <row r="194" s="17" customFormat="true" ht="25.5" hidden="false" customHeight="true" outlineLevel="0" collapsed="false">
      <c r="B194" s="56"/>
      <c r="C194" s="109" t="s">
        <v>264</v>
      </c>
      <c r="D194" s="109" t="s">
        <v>81</v>
      </c>
      <c r="E194" s="110" t="s">
        <v>265</v>
      </c>
      <c r="F194" s="110"/>
      <c r="G194" s="110"/>
      <c r="H194" s="110"/>
      <c r="I194" s="111" t="s">
        <v>93</v>
      </c>
      <c r="J194" s="112" t="n">
        <v>0.643</v>
      </c>
      <c r="K194" s="113"/>
      <c r="L194" s="113"/>
      <c r="M194" s="114" t="n">
        <f aca="false">ROUND(K194*J194,2)</f>
        <v>0</v>
      </c>
      <c r="N194" s="114"/>
      <c r="O194" s="114"/>
      <c r="P194" s="114"/>
      <c r="Q194" s="57"/>
      <c r="S194" s="115"/>
      <c r="T194" s="116" t="s">
        <v>84</v>
      </c>
      <c r="U194" s="117" t="n">
        <v>3.075</v>
      </c>
      <c r="V194" s="117" t="n">
        <f aca="false">U194*J194</f>
        <v>1.977225</v>
      </c>
      <c r="W194" s="117" t="n">
        <v>0</v>
      </c>
      <c r="X194" s="117" t="n">
        <f aca="false">W194*J194</f>
        <v>0</v>
      </c>
      <c r="Y194" s="117" t="n">
        <v>0</v>
      </c>
      <c r="Z194" s="118" t="n">
        <f aca="false">Y194*J194</f>
        <v>0</v>
      </c>
      <c r="AQ194" s="7" t="s">
        <v>85</v>
      </c>
      <c r="AS194" s="7" t="s">
        <v>81</v>
      </c>
      <c r="AT194" s="7" t="s">
        <v>9</v>
      </c>
      <c r="AX194" s="7" t="s">
        <v>79</v>
      </c>
      <c r="BD194" s="119" t="n">
        <f aca="false">IF(T194="základní",M194,0)</f>
        <v>0</v>
      </c>
      <c r="BE194" s="119" t="n">
        <f aca="false">IF(T194="snížená",M194,0)</f>
        <v>0</v>
      </c>
      <c r="BF194" s="119" t="n">
        <f aca="false">IF(T194="zákl. přenesená",M194,0)</f>
        <v>0</v>
      </c>
      <c r="BG194" s="119" t="n">
        <f aca="false">IF(T194="sníž. přenesená",M194,0)</f>
        <v>0</v>
      </c>
      <c r="BH194" s="119" t="n">
        <f aca="false">IF(T194="nulová",M194,0)</f>
        <v>0</v>
      </c>
      <c r="BI194" s="7" t="s">
        <v>80</v>
      </c>
      <c r="BJ194" s="119" t="n">
        <f aca="false">ROUND(K194*J194,2)</f>
        <v>0</v>
      </c>
      <c r="BK194" s="7" t="s">
        <v>85</v>
      </c>
      <c r="BL194" s="7" t="s">
        <v>266</v>
      </c>
    </row>
    <row r="195" s="96" customFormat="true" ht="29.9" hidden="false" customHeight="true" outlineLevel="0" collapsed="false">
      <c r="B195" s="97"/>
      <c r="D195" s="107" t="s">
        <v>54</v>
      </c>
      <c r="E195" s="107"/>
      <c r="F195" s="107"/>
      <c r="G195" s="107"/>
      <c r="H195" s="107"/>
      <c r="I195" s="107"/>
      <c r="J195" s="107"/>
      <c r="K195" s="107"/>
      <c r="L195" s="107"/>
      <c r="M195" s="126" t="n">
        <f aca="false">BJ195</f>
        <v>0</v>
      </c>
      <c r="N195" s="126"/>
      <c r="O195" s="126"/>
      <c r="P195" s="126"/>
      <c r="Q195" s="100"/>
      <c r="S195" s="101"/>
      <c r="V195" s="102" t="n">
        <f aca="false">SUM(V196:V198)</f>
        <v>2.663327</v>
      </c>
      <c r="X195" s="102" t="n">
        <f aca="false">SUM(X196:X198)</f>
        <v>0.0007</v>
      </c>
      <c r="Z195" s="103" t="n">
        <f aca="false">SUM(Z196:Z198)</f>
        <v>0</v>
      </c>
      <c r="AQ195" s="104" t="s">
        <v>9</v>
      </c>
      <c r="AS195" s="105" t="s">
        <v>77</v>
      </c>
      <c r="AT195" s="105" t="s">
        <v>80</v>
      </c>
      <c r="AX195" s="104" t="s">
        <v>79</v>
      </c>
      <c r="BJ195" s="106" t="n">
        <f aca="false">SUM(BJ196:BJ198)</f>
        <v>0</v>
      </c>
    </row>
    <row r="196" s="17" customFormat="true" ht="25.5" hidden="false" customHeight="true" outlineLevel="0" collapsed="false">
      <c r="B196" s="56"/>
      <c r="C196" s="109" t="s">
        <v>267</v>
      </c>
      <c r="D196" s="109" t="s">
        <v>81</v>
      </c>
      <c r="E196" s="110" t="s">
        <v>268</v>
      </c>
      <c r="F196" s="110"/>
      <c r="G196" s="110"/>
      <c r="H196" s="110"/>
      <c r="I196" s="111" t="s">
        <v>269</v>
      </c>
      <c r="J196" s="112" t="n">
        <v>10</v>
      </c>
      <c r="K196" s="113"/>
      <c r="L196" s="113"/>
      <c r="M196" s="114" t="n">
        <f aca="false">ROUND(K196*J196,2)</f>
        <v>0</v>
      </c>
      <c r="N196" s="114"/>
      <c r="O196" s="114"/>
      <c r="P196" s="114"/>
      <c r="Q196" s="57"/>
      <c r="S196" s="115"/>
      <c r="T196" s="116" t="s">
        <v>84</v>
      </c>
      <c r="U196" s="117" t="n">
        <v>0.266</v>
      </c>
      <c r="V196" s="117" t="n">
        <f aca="false">U196*J196</f>
        <v>2.66</v>
      </c>
      <c r="W196" s="117" t="n">
        <v>7E-005</v>
      </c>
      <c r="X196" s="117" t="n">
        <f aca="false">W196*J196</f>
        <v>0.0007</v>
      </c>
      <c r="Y196" s="117" t="n">
        <v>0</v>
      </c>
      <c r="Z196" s="118" t="n">
        <f aca="false">Y196*J196</f>
        <v>0</v>
      </c>
      <c r="AQ196" s="7" t="s">
        <v>85</v>
      </c>
      <c r="AS196" s="7" t="s">
        <v>81</v>
      </c>
      <c r="AT196" s="7" t="s">
        <v>9</v>
      </c>
      <c r="AX196" s="7" t="s">
        <v>79</v>
      </c>
      <c r="BD196" s="119" t="n">
        <f aca="false">IF(T196="základní",M196,0)</f>
        <v>0</v>
      </c>
      <c r="BE196" s="119" t="n">
        <f aca="false">IF(T196="snížená",M196,0)</f>
        <v>0</v>
      </c>
      <c r="BF196" s="119" t="n">
        <f aca="false">IF(T196="zákl. přenesená",M196,0)</f>
        <v>0</v>
      </c>
      <c r="BG196" s="119" t="n">
        <f aca="false">IF(T196="sníž. přenesená",M196,0)</f>
        <v>0</v>
      </c>
      <c r="BH196" s="119" t="n">
        <f aca="false">IF(T196="nulová",M196,0)</f>
        <v>0</v>
      </c>
      <c r="BI196" s="7" t="s">
        <v>80</v>
      </c>
      <c r="BJ196" s="119" t="n">
        <f aca="false">ROUND(K196*J196,2)</f>
        <v>0</v>
      </c>
      <c r="BK196" s="7" t="s">
        <v>85</v>
      </c>
      <c r="BL196" s="7" t="s">
        <v>270</v>
      </c>
    </row>
    <row r="197" s="17" customFormat="true" ht="16.5" hidden="false" customHeight="true" outlineLevel="0" collapsed="false">
      <c r="B197" s="56"/>
      <c r="C197" s="120" t="s">
        <v>271</v>
      </c>
      <c r="D197" s="120" t="s">
        <v>87</v>
      </c>
      <c r="E197" s="121" t="s">
        <v>272</v>
      </c>
      <c r="F197" s="121"/>
      <c r="G197" s="121"/>
      <c r="H197" s="121"/>
      <c r="I197" s="122" t="s">
        <v>100</v>
      </c>
      <c r="J197" s="123" t="n">
        <v>1</v>
      </c>
      <c r="K197" s="124"/>
      <c r="L197" s="124"/>
      <c r="M197" s="125" t="n">
        <f aca="false">ROUND(K197*J197,2)</f>
        <v>0</v>
      </c>
      <c r="N197" s="125"/>
      <c r="O197" s="125"/>
      <c r="P197" s="125"/>
      <c r="Q197" s="57"/>
      <c r="S197" s="115"/>
      <c r="T197" s="116" t="s">
        <v>84</v>
      </c>
      <c r="U197" s="117" t="n">
        <v>0</v>
      </c>
      <c r="V197" s="117" t="n">
        <f aca="false">U197*J197</f>
        <v>0</v>
      </c>
      <c r="W197" s="117" t="n">
        <v>0</v>
      </c>
      <c r="X197" s="117" t="n">
        <f aca="false">W197*J197</f>
        <v>0</v>
      </c>
      <c r="Y197" s="117" t="n">
        <v>0</v>
      </c>
      <c r="Z197" s="118" t="n">
        <f aca="false">Y197*J197</f>
        <v>0</v>
      </c>
      <c r="AQ197" s="7" t="s">
        <v>89</v>
      </c>
      <c r="AS197" s="7" t="s">
        <v>87</v>
      </c>
      <c r="AT197" s="7" t="s">
        <v>9</v>
      </c>
      <c r="AX197" s="7" t="s">
        <v>79</v>
      </c>
      <c r="BD197" s="119" t="n">
        <f aca="false">IF(T197="základní",M197,0)</f>
        <v>0</v>
      </c>
      <c r="BE197" s="119" t="n">
        <f aca="false">IF(T197="snížená",M197,0)</f>
        <v>0</v>
      </c>
      <c r="BF197" s="119" t="n">
        <f aca="false">IF(T197="zákl. přenesená",M197,0)</f>
        <v>0</v>
      </c>
      <c r="BG197" s="119" t="n">
        <f aca="false">IF(T197="sníž. přenesená",M197,0)</f>
        <v>0</v>
      </c>
      <c r="BH197" s="119" t="n">
        <f aca="false">IF(T197="nulová",M197,0)</f>
        <v>0</v>
      </c>
      <c r="BI197" s="7" t="s">
        <v>80</v>
      </c>
      <c r="BJ197" s="119" t="n">
        <f aca="false">ROUND(K197*J197,2)</f>
        <v>0</v>
      </c>
      <c r="BK197" s="7" t="s">
        <v>85</v>
      </c>
      <c r="BL197" s="7" t="s">
        <v>273</v>
      </c>
    </row>
    <row r="198" s="17" customFormat="true" ht="25.5" hidden="false" customHeight="true" outlineLevel="0" collapsed="false">
      <c r="B198" s="56"/>
      <c r="C198" s="109" t="s">
        <v>274</v>
      </c>
      <c r="D198" s="109" t="s">
        <v>81</v>
      </c>
      <c r="E198" s="110" t="s">
        <v>275</v>
      </c>
      <c r="F198" s="110"/>
      <c r="G198" s="110"/>
      <c r="H198" s="110"/>
      <c r="I198" s="111" t="s">
        <v>93</v>
      </c>
      <c r="J198" s="112" t="n">
        <v>0.001</v>
      </c>
      <c r="K198" s="113"/>
      <c r="L198" s="113"/>
      <c r="M198" s="114" t="n">
        <f aca="false">ROUND(K198*J198,2)</f>
        <v>0</v>
      </c>
      <c r="N198" s="114"/>
      <c r="O198" s="114"/>
      <c r="P198" s="114"/>
      <c r="Q198" s="57"/>
      <c r="S198" s="115"/>
      <c r="T198" s="116" t="s">
        <v>84</v>
      </c>
      <c r="U198" s="117" t="n">
        <v>3.327</v>
      </c>
      <c r="V198" s="117" t="n">
        <f aca="false">U198*J198</f>
        <v>0.003327</v>
      </c>
      <c r="W198" s="117" t="n">
        <v>0</v>
      </c>
      <c r="X198" s="117" t="n">
        <f aca="false">W198*J198</f>
        <v>0</v>
      </c>
      <c r="Y198" s="117" t="n">
        <v>0</v>
      </c>
      <c r="Z198" s="118" t="n">
        <f aca="false">Y198*J198</f>
        <v>0</v>
      </c>
      <c r="AQ198" s="7" t="s">
        <v>85</v>
      </c>
      <c r="AS198" s="7" t="s">
        <v>81</v>
      </c>
      <c r="AT198" s="7" t="s">
        <v>9</v>
      </c>
      <c r="AX198" s="7" t="s">
        <v>79</v>
      </c>
      <c r="BD198" s="119" t="n">
        <f aca="false">IF(T198="základní",M198,0)</f>
        <v>0</v>
      </c>
      <c r="BE198" s="119" t="n">
        <f aca="false">IF(T198="snížená",M198,0)</f>
        <v>0</v>
      </c>
      <c r="BF198" s="119" t="n">
        <f aca="false">IF(T198="zákl. přenesená",M198,0)</f>
        <v>0</v>
      </c>
      <c r="BG198" s="119" t="n">
        <f aca="false">IF(T198="sníž. přenesená",M198,0)</f>
        <v>0</v>
      </c>
      <c r="BH198" s="119" t="n">
        <f aca="false">IF(T198="nulová",M198,0)</f>
        <v>0</v>
      </c>
      <c r="BI198" s="7" t="s">
        <v>80</v>
      </c>
      <c r="BJ198" s="119" t="n">
        <f aca="false">ROUND(K198*J198,2)</f>
        <v>0</v>
      </c>
      <c r="BK198" s="7" t="s">
        <v>85</v>
      </c>
      <c r="BL198" s="7" t="s">
        <v>276</v>
      </c>
    </row>
    <row r="199" s="96" customFormat="true" ht="29.9" hidden="false" customHeight="true" outlineLevel="0" collapsed="false">
      <c r="B199" s="97"/>
      <c r="D199" s="107" t="s">
        <v>55</v>
      </c>
      <c r="E199" s="107"/>
      <c r="F199" s="107"/>
      <c r="G199" s="107"/>
      <c r="H199" s="107"/>
      <c r="I199" s="107"/>
      <c r="J199" s="107"/>
      <c r="K199" s="107"/>
      <c r="L199" s="107"/>
      <c r="M199" s="126" t="n">
        <f aca="false">BJ199</f>
        <v>0</v>
      </c>
      <c r="N199" s="126"/>
      <c r="O199" s="126"/>
      <c r="P199" s="126"/>
      <c r="Q199" s="100"/>
      <c r="S199" s="101"/>
      <c r="V199" s="102" t="n">
        <f aca="false">SUM(V200:V201)</f>
        <v>0.704</v>
      </c>
      <c r="X199" s="102" t="n">
        <f aca="false">SUM(X200:X201)</f>
        <v>0.0004</v>
      </c>
      <c r="Z199" s="103" t="n">
        <f aca="false">SUM(Z200:Z201)</f>
        <v>0</v>
      </c>
      <c r="AQ199" s="104" t="s">
        <v>9</v>
      </c>
      <c r="AS199" s="105" t="s">
        <v>77</v>
      </c>
      <c r="AT199" s="105" t="s">
        <v>80</v>
      </c>
      <c r="AX199" s="104" t="s">
        <v>79</v>
      </c>
      <c r="BJ199" s="106" t="n">
        <f aca="false">SUM(BJ200:BJ201)</f>
        <v>0</v>
      </c>
    </row>
    <row r="200" s="17" customFormat="true" ht="25.5" hidden="false" customHeight="true" outlineLevel="0" collapsed="false">
      <c r="B200" s="56"/>
      <c r="C200" s="109" t="s">
        <v>277</v>
      </c>
      <c r="D200" s="109" t="s">
        <v>81</v>
      </c>
      <c r="E200" s="110" t="s">
        <v>278</v>
      </c>
      <c r="F200" s="110"/>
      <c r="G200" s="110"/>
      <c r="H200" s="110"/>
      <c r="I200" s="111" t="s">
        <v>83</v>
      </c>
      <c r="J200" s="112" t="n">
        <v>8</v>
      </c>
      <c r="K200" s="113"/>
      <c r="L200" s="113"/>
      <c r="M200" s="114" t="n">
        <f aca="false">ROUND(K200*J200,2)</f>
        <v>0</v>
      </c>
      <c r="N200" s="114"/>
      <c r="O200" s="114"/>
      <c r="P200" s="114"/>
      <c r="Q200" s="57"/>
      <c r="S200" s="115"/>
      <c r="T200" s="116" t="s">
        <v>84</v>
      </c>
      <c r="U200" s="117" t="n">
        <v>0.028</v>
      </c>
      <c r="V200" s="117" t="n">
        <f aca="false">U200*J200</f>
        <v>0.224</v>
      </c>
      <c r="W200" s="117" t="n">
        <v>2E-005</v>
      </c>
      <c r="X200" s="117" t="n">
        <f aca="false">W200*J200</f>
        <v>0.00016</v>
      </c>
      <c r="Y200" s="117" t="n">
        <v>0</v>
      </c>
      <c r="Z200" s="118" t="n">
        <f aca="false">Y200*J200</f>
        <v>0</v>
      </c>
      <c r="AQ200" s="7" t="s">
        <v>85</v>
      </c>
      <c r="AS200" s="7" t="s">
        <v>81</v>
      </c>
      <c r="AT200" s="7" t="s">
        <v>9</v>
      </c>
      <c r="AX200" s="7" t="s">
        <v>79</v>
      </c>
      <c r="BD200" s="119" t="n">
        <f aca="false">IF(T200="základní",M200,0)</f>
        <v>0</v>
      </c>
      <c r="BE200" s="119" t="n">
        <f aca="false">IF(T200="snížená",M200,0)</f>
        <v>0</v>
      </c>
      <c r="BF200" s="119" t="n">
        <f aca="false">IF(T200="zákl. přenesená",M200,0)</f>
        <v>0</v>
      </c>
      <c r="BG200" s="119" t="n">
        <f aca="false">IF(T200="sníž. přenesená",M200,0)</f>
        <v>0</v>
      </c>
      <c r="BH200" s="119" t="n">
        <f aca="false">IF(T200="nulová",M200,0)</f>
        <v>0</v>
      </c>
      <c r="BI200" s="7" t="s">
        <v>80</v>
      </c>
      <c r="BJ200" s="119" t="n">
        <f aca="false">ROUND(K200*J200,2)</f>
        <v>0</v>
      </c>
      <c r="BK200" s="7" t="s">
        <v>85</v>
      </c>
      <c r="BL200" s="7" t="s">
        <v>279</v>
      </c>
    </row>
    <row r="201" s="17" customFormat="true" ht="25.5" hidden="false" customHeight="true" outlineLevel="0" collapsed="false">
      <c r="B201" s="56"/>
      <c r="C201" s="109" t="s">
        <v>280</v>
      </c>
      <c r="D201" s="109" t="s">
        <v>81</v>
      </c>
      <c r="E201" s="110" t="s">
        <v>281</v>
      </c>
      <c r="F201" s="110"/>
      <c r="G201" s="110"/>
      <c r="H201" s="110"/>
      <c r="I201" s="111" t="s">
        <v>83</v>
      </c>
      <c r="J201" s="112" t="n">
        <v>8</v>
      </c>
      <c r="K201" s="113"/>
      <c r="L201" s="113"/>
      <c r="M201" s="114" t="n">
        <f aca="false">ROUND(K201*J201,2)</f>
        <v>0</v>
      </c>
      <c r="N201" s="114"/>
      <c r="O201" s="114"/>
      <c r="P201" s="114"/>
      <c r="Q201" s="57"/>
      <c r="S201" s="115"/>
      <c r="T201" s="116" t="s">
        <v>84</v>
      </c>
      <c r="U201" s="117" t="n">
        <v>0.06</v>
      </c>
      <c r="V201" s="117" t="n">
        <f aca="false">U201*J201</f>
        <v>0.48</v>
      </c>
      <c r="W201" s="117" t="n">
        <v>3E-005</v>
      </c>
      <c r="X201" s="117" t="n">
        <f aca="false">W201*J201</f>
        <v>0.00024</v>
      </c>
      <c r="Y201" s="117" t="n">
        <v>0</v>
      </c>
      <c r="Z201" s="118" t="n">
        <f aca="false">Y201*J201</f>
        <v>0</v>
      </c>
      <c r="AQ201" s="7" t="s">
        <v>85</v>
      </c>
      <c r="AS201" s="7" t="s">
        <v>81</v>
      </c>
      <c r="AT201" s="7" t="s">
        <v>9</v>
      </c>
      <c r="AX201" s="7" t="s">
        <v>79</v>
      </c>
      <c r="BD201" s="119" t="n">
        <f aca="false">IF(T201="základní",M201,0)</f>
        <v>0</v>
      </c>
      <c r="BE201" s="119" t="n">
        <f aca="false">IF(T201="snížená",M201,0)</f>
        <v>0</v>
      </c>
      <c r="BF201" s="119" t="n">
        <f aca="false">IF(T201="zákl. přenesená",M201,0)</f>
        <v>0</v>
      </c>
      <c r="BG201" s="119" t="n">
        <f aca="false">IF(T201="sníž. přenesená",M201,0)</f>
        <v>0</v>
      </c>
      <c r="BH201" s="119" t="n">
        <f aca="false">IF(T201="nulová",M201,0)</f>
        <v>0</v>
      </c>
      <c r="BI201" s="7" t="s">
        <v>80</v>
      </c>
      <c r="BJ201" s="119" t="n">
        <f aca="false">ROUND(K201*J201,2)</f>
        <v>0</v>
      </c>
      <c r="BK201" s="7" t="s">
        <v>85</v>
      </c>
      <c r="BL201" s="7" t="s">
        <v>282</v>
      </c>
    </row>
    <row r="202" s="96" customFormat="true" ht="37.4" hidden="false" customHeight="true" outlineLevel="0" collapsed="false">
      <c r="B202" s="97"/>
      <c r="D202" s="98" t="s">
        <v>56</v>
      </c>
      <c r="E202" s="98"/>
      <c r="F202" s="98"/>
      <c r="G202" s="98"/>
      <c r="H202" s="98"/>
      <c r="I202" s="98"/>
      <c r="J202" s="98"/>
      <c r="K202" s="98"/>
      <c r="L202" s="98"/>
      <c r="M202" s="129" t="n">
        <f aca="false">BJ202</f>
        <v>0</v>
      </c>
      <c r="N202" s="129"/>
      <c r="O202" s="129"/>
      <c r="P202" s="129"/>
      <c r="Q202" s="100"/>
      <c r="S202" s="101"/>
      <c r="V202" s="102" t="n">
        <f aca="false">V203</f>
        <v>0</v>
      </c>
      <c r="X202" s="102" t="n">
        <f aca="false">X203</f>
        <v>0</v>
      </c>
      <c r="Z202" s="103" t="n">
        <f aca="false">Z203</f>
        <v>0</v>
      </c>
      <c r="AQ202" s="104" t="s">
        <v>91</v>
      </c>
      <c r="AS202" s="105" t="s">
        <v>77</v>
      </c>
      <c r="AT202" s="105" t="s">
        <v>78</v>
      </c>
      <c r="AX202" s="104" t="s">
        <v>79</v>
      </c>
      <c r="BJ202" s="106" t="n">
        <f aca="false">BJ203</f>
        <v>0</v>
      </c>
    </row>
    <row r="203" s="96" customFormat="true" ht="19.9" hidden="false" customHeight="true" outlineLevel="0" collapsed="false">
      <c r="B203" s="97"/>
      <c r="D203" s="107" t="s">
        <v>57</v>
      </c>
      <c r="E203" s="107"/>
      <c r="F203" s="107"/>
      <c r="G203" s="107"/>
      <c r="H203" s="107"/>
      <c r="I203" s="107"/>
      <c r="J203" s="107"/>
      <c r="K203" s="107"/>
      <c r="L203" s="107"/>
      <c r="M203" s="108" t="n">
        <f aca="false">BJ203</f>
        <v>0</v>
      </c>
      <c r="N203" s="108"/>
      <c r="O203" s="108"/>
      <c r="P203" s="108"/>
      <c r="Q203" s="100"/>
      <c r="S203" s="101"/>
      <c r="V203" s="102" t="n">
        <f aca="false">SUM(V204:V206)</f>
        <v>0</v>
      </c>
      <c r="X203" s="102" t="n">
        <f aca="false">SUM(X204:X206)</f>
        <v>0</v>
      </c>
      <c r="Z203" s="103" t="n">
        <f aca="false">SUM(Z204:Z206)</f>
        <v>0</v>
      </c>
      <c r="AQ203" s="104" t="s">
        <v>91</v>
      </c>
      <c r="AS203" s="105" t="s">
        <v>77</v>
      </c>
      <c r="AT203" s="105" t="s">
        <v>80</v>
      </c>
      <c r="AX203" s="104" t="s">
        <v>79</v>
      </c>
      <c r="BJ203" s="106" t="n">
        <f aca="false">SUM(BJ204:BJ206)</f>
        <v>0</v>
      </c>
    </row>
    <row r="204" s="17" customFormat="true" ht="25.5" hidden="false" customHeight="true" outlineLevel="0" collapsed="false">
      <c r="B204" s="56"/>
      <c r="C204" s="120" t="s">
        <v>283</v>
      </c>
      <c r="D204" s="120" t="s">
        <v>87</v>
      </c>
      <c r="E204" s="121" t="s">
        <v>284</v>
      </c>
      <c r="F204" s="121"/>
      <c r="G204" s="121"/>
      <c r="H204" s="121"/>
      <c r="I204" s="122" t="s">
        <v>100</v>
      </c>
      <c r="J204" s="123" t="n">
        <v>1</v>
      </c>
      <c r="K204" s="124"/>
      <c r="L204" s="124"/>
      <c r="M204" s="125" t="n">
        <f aca="false">ROUND(K204*J204,2)</f>
        <v>0</v>
      </c>
      <c r="N204" s="125"/>
      <c r="O204" s="125"/>
      <c r="P204" s="125"/>
      <c r="Q204" s="57"/>
      <c r="S204" s="115"/>
      <c r="T204" s="116" t="s">
        <v>84</v>
      </c>
      <c r="U204" s="117" t="n">
        <v>0</v>
      </c>
      <c r="V204" s="117" t="n">
        <f aca="false">U204*J204</f>
        <v>0</v>
      </c>
      <c r="W204" s="117" t="n">
        <v>0</v>
      </c>
      <c r="X204" s="117" t="n">
        <f aca="false">W204*J204</f>
        <v>0</v>
      </c>
      <c r="Y204" s="117" t="n">
        <v>0</v>
      </c>
      <c r="Z204" s="118" t="n">
        <f aca="false">Y204*J204</f>
        <v>0</v>
      </c>
      <c r="AQ204" s="7" t="s">
        <v>285</v>
      </c>
      <c r="AS204" s="7" t="s">
        <v>87</v>
      </c>
      <c r="AT204" s="7" t="s">
        <v>9</v>
      </c>
      <c r="AX204" s="7" t="s">
        <v>79</v>
      </c>
      <c r="BD204" s="119" t="n">
        <f aca="false">IF(T204="základní",M204,0)</f>
        <v>0</v>
      </c>
      <c r="BE204" s="119" t="n">
        <f aca="false">IF(T204="snížená",M204,0)</f>
        <v>0</v>
      </c>
      <c r="BF204" s="119" t="n">
        <f aca="false">IF(T204="zákl. přenesená",M204,0)</f>
        <v>0</v>
      </c>
      <c r="BG204" s="119" t="n">
        <f aca="false">IF(T204="sníž. přenesená",M204,0)</f>
        <v>0</v>
      </c>
      <c r="BH204" s="119" t="n">
        <f aca="false">IF(T204="nulová",M204,0)</f>
        <v>0</v>
      </c>
      <c r="BI204" s="7" t="s">
        <v>80</v>
      </c>
      <c r="BJ204" s="119" t="n">
        <f aca="false">ROUND(K204*J204,2)</f>
        <v>0</v>
      </c>
      <c r="BK204" s="7" t="s">
        <v>267</v>
      </c>
      <c r="BL204" s="7" t="s">
        <v>286</v>
      </c>
    </row>
    <row r="205" s="17" customFormat="true" ht="16.5" hidden="true" customHeight="true" outlineLevel="0" collapsed="false">
      <c r="B205" s="56"/>
      <c r="C205" s="120" t="s">
        <v>287</v>
      </c>
      <c r="D205" s="120" t="s">
        <v>87</v>
      </c>
      <c r="E205" s="121" t="s">
        <v>288</v>
      </c>
      <c r="F205" s="121"/>
      <c r="G205" s="121"/>
      <c r="H205" s="121"/>
      <c r="I205" s="122" t="s">
        <v>100</v>
      </c>
      <c r="J205" s="123" t="n">
        <v>1</v>
      </c>
      <c r="K205" s="125"/>
      <c r="L205" s="125"/>
      <c r="M205" s="125" t="n">
        <f aca="false">ROUND(K205*J205,2)</f>
        <v>0</v>
      </c>
      <c r="N205" s="125"/>
      <c r="O205" s="125"/>
      <c r="P205" s="125"/>
      <c r="Q205" s="57"/>
      <c r="S205" s="115"/>
      <c r="T205" s="116" t="s">
        <v>84</v>
      </c>
      <c r="U205" s="117" t="n">
        <v>0</v>
      </c>
      <c r="V205" s="117" t="n">
        <f aca="false">U205*J205</f>
        <v>0</v>
      </c>
      <c r="W205" s="117" t="n">
        <v>0</v>
      </c>
      <c r="X205" s="117" t="n">
        <f aca="false">W205*J205</f>
        <v>0</v>
      </c>
      <c r="Y205" s="117" t="n">
        <v>0</v>
      </c>
      <c r="Z205" s="118" t="n">
        <f aca="false">Y205*J205</f>
        <v>0</v>
      </c>
      <c r="AQ205" s="7" t="s">
        <v>285</v>
      </c>
      <c r="AS205" s="7" t="s">
        <v>87</v>
      </c>
      <c r="AT205" s="7" t="s">
        <v>9</v>
      </c>
      <c r="AX205" s="7" t="s">
        <v>79</v>
      </c>
      <c r="BD205" s="119" t="n">
        <f aca="false">IF(T205="základní",M205,0)</f>
        <v>0</v>
      </c>
      <c r="BE205" s="119" t="n">
        <f aca="false">IF(T205="snížená",M205,0)</f>
        <v>0</v>
      </c>
      <c r="BF205" s="119" t="n">
        <f aca="false">IF(T205="zákl. přenesená",M205,0)</f>
        <v>0</v>
      </c>
      <c r="BG205" s="119" t="n">
        <f aca="false">IF(T205="sníž. přenesená",M205,0)</f>
        <v>0</v>
      </c>
      <c r="BH205" s="119" t="n">
        <f aca="false">IF(T205="nulová",M205,0)</f>
        <v>0</v>
      </c>
      <c r="BI205" s="7" t="s">
        <v>80</v>
      </c>
      <c r="BJ205" s="119" t="n">
        <f aca="false">ROUND(K205*J205,2)</f>
        <v>0</v>
      </c>
      <c r="BK205" s="7" t="s">
        <v>267</v>
      </c>
      <c r="BL205" s="7" t="s">
        <v>289</v>
      </c>
    </row>
    <row r="206" s="17" customFormat="true" ht="16.5" hidden="true" customHeight="true" outlineLevel="0" collapsed="false">
      <c r="B206" s="56"/>
      <c r="C206" s="120" t="s">
        <v>290</v>
      </c>
      <c r="D206" s="120" t="s">
        <v>87</v>
      </c>
      <c r="E206" s="121" t="s">
        <v>291</v>
      </c>
      <c r="F206" s="121"/>
      <c r="G206" s="121"/>
      <c r="H206" s="121"/>
      <c r="I206" s="122" t="s">
        <v>100</v>
      </c>
      <c r="J206" s="123" t="n">
        <v>1</v>
      </c>
      <c r="K206" s="125"/>
      <c r="L206" s="125"/>
      <c r="M206" s="125" t="n">
        <f aca="false">ROUND(K206*J206,2)</f>
        <v>0</v>
      </c>
      <c r="N206" s="125"/>
      <c r="O206" s="125"/>
      <c r="P206" s="125"/>
      <c r="Q206" s="57"/>
      <c r="S206" s="115"/>
      <c r="T206" s="116" t="s">
        <v>84</v>
      </c>
      <c r="U206" s="117" t="n">
        <v>0</v>
      </c>
      <c r="V206" s="117" t="n">
        <f aca="false">U206*J206</f>
        <v>0</v>
      </c>
      <c r="W206" s="117" t="n">
        <v>0</v>
      </c>
      <c r="X206" s="117" t="n">
        <f aca="false">W206*J206</f>
        <v>0</v>
      </c>
      <c r="Y206" s="117" t="n">
        <v>0</v>
      </c>
      <c r="Z206" s="118" t="n">
        <f aca="false">Y206*J206</f>
        <v>0</v>
      </c>
      <c r="AQ206" s="7" t="s">
        <v>285</v>
      </c>
      <c r="AS206" s="7" t="s">
        <v>87</v>
      </c>
      <c r="AT206" s="7" t="s">
        <v>9</v>
      </c>
      <c r="AX206" s="7" t="s">
        <v>79</v>
      </c>
      <c r="BD206" s="119" t="n">
        <f aca="false">IF(T206="základní",M206,0)</f>
        <v>0</v>
      </c>
      <c r="BE206" s="119" t="n">
        <f aca="false">IF(T206="snížená",M206,0)</f>
        <v>0</v>
      </c>
      <c r="BF206" s="119" t="n">
        <f aca="false">IF(T206="zákl. přenesená",M206,0)</f>
        <v>0</v>
      </c>
      <c r="BG206" s="119" t="n">
        <f aca="false">IF(T206="sníž. přenesená",M206,0)</f>
        <v>0</v>
      </c>
      <c r="BH206" s="119" t="n">
        <f aca="false">IF(T206="nulová",M206,0)</f>
        <v>0</v>
      </c>
      <c r="BI206" s="7" t="s">
        <v>80</v>
      </c>
      <c r="BJ206" s="119" t="n">
        <f aca="false">ROUND(K206*J206,2)</f>
        <v>0</v>
      </c>
      <c r="BK206" s="7" t="s">
        <v>267</v>
      </c>
      <c r="BL206" s="7" t="s">
        <v>292</v>
      </c>
    </row>
    <row r="207" s="96" customFormat="true" ht="37.4" hidden="true" customHeight="true" outlineLevel="0" collapsed="false">
      <c r="B207" s="97"/>
      <c r="D207" s="98" t="s">
        <v>58</v>
      </c>
      <c r="E207" s="98"/>
      <c r="F207" s="98"/>
      <c r="G207" s="98"/>
      <c r="H207" s="98"/>
      <c r="I207" s="98"/>
      <c r="J207" s="98"/>
      <c r="K207" s="98"/>
      <c r="L207" s="98"/>
      <c r="M207" s="130" t="n">
        <f aca="false">BJ207</f>
        <v>0</v>
      </c>
      <c r="N207" s="130"/>
      <c r="O207" s="130"/>
      <c r="P207" s="130"/>
      <c r="Q207" s="100"/>
      <c r="S207" s="101"/>
      <c r="V207" s="102" t="n">
        <f aca="false">SUM(V208:V209)</f>
        <v>0</v>
      </c>
      <c r="X207" s="102" t="n">
        <f aca="false">SUM(X208:X209)</f>
        <v>0</v>
      </c>
      <c r="Z207" s="103" t="n">
        <f aca="false">SUM(Z208:Z209)</f>
        <v>0</v>
      </c>
      <c r="AQ207" s="104" t="s">
        <v>95</v>
      </c>
      <c r="AS207" s="105" t="s">
        <v>77</v>
      </c>
      <c r="AT207" s="105" t="s">
        <v>78</v>
      </c>
      <c r="AX207" s="104" t="s">
        <v>79</v>
      </c>
      <c r="BJ207" s="106" t="n">
        <f aca="false">SUM(BJ208:BJ209)</f>
        <v>0</v>
      </c>
    </row>
    <row r="208" s="17" customFormat="true" ht="16.5" hidden="true" customHeight="true" outlineLevel="0" collapsed="false">
      <c r="B208" s="56"/>
      <c r="C208" s="120" t="s">
        <v>293</v>
      </c>
      <c r="D208" s="120" t="s">
        <v>87</v>
      </c>
      <c r="E208" s="121" t="s">
        <v>294</v>
      </c>
      <c r="F208" s="121"/>
      <c r="G208" s="121"/>
      <c r="H208" s="121"/>
      <c r="I208" s="122" t="s">
        <v>100</v>
      </c>
      <c r="J208" s="123" t="n">
        <v>1</v>
      </c>
      <c r="K208" s="125"/>
      <c r="L208" s="125"/>
      <c r="M208" s="125" t="n">
        <f aca="false">ROUND(K208*J208,2)</f>
        <v>0</v>
      </c>
      <c r="N208" s="125"/>
      <c r="O208" s="125"/>
      <c r="P208" s="125"/>
      <c r="Q208" s="57"/>
      <c r="S208" s="115"/>
      <c r="T208" s="116" t="s">
        <v>84</v>
      </c>
      <c r="U208" s="117" t="n">
        <v>0</v>
      </c>
      <c r="V208" s="117" t="n">
        <f aca="false">U208*J208</f>
        <v>0</v>
      </c>
      <c r="W208" s="117" t="n">
        <v>0</v>
      </c>
      <c r="X208" s="117" t="n">
        <f aca="false">W208*J208</f>
        <v>0</v>
      </c>
      <c r="Y208" s="117" t="n">
        <v>0</v>
      </c>
      <c r="Z208" s="118" t="n">
        <f aca="false">Y208*J208</f>
        <v>0</v>
      </c>
      <c r="AQ208" s="7" t="s">
        <v>295</v>
      </c>
      <c r="AS208" s="7" t="s">
        <v>87</v>
      </c>
      <c r="AT208" s="7" t="s">
        <v>80</v>
      </c>
      <c r="AX208" s="7" t="s">
        <v>79</v>
      </c>
      <c r="BD208" s="119" t="n">
        <f aca="false">IF(T208="základní",M208,0)</f>
        <v>0</v>
      </c>
      <c r="BE208" s="119" t="n">
        <f aca="false">IF(T208="snížená",M208,0)</f>
        <v>0</v>
      </c>
      <c r="BF208" s="119" t="n">
        <f aca="false">IF(T208="zákl. přenesená",M208,0)</f>
        <v>0</v>
      </c>
      <c r="BG208" s="119" t="n">
        <f aca="false">IF(T208="sníž. přenesená",M208,0)</f>
        <v>0</v>
      </c>
      <c r="BH208" s="119" t="n">
        <f aca="false">IF(T208="nulová",M208,0)</f>
        <v>0</v>
      </c>
      <c r="BI208" s="7" t="s">
        <v>80</v>
      </c>
      <c r="BJ208" s="119" t="n">
        <f aca="false">ROUND(K208*J208,2)</f>
        <v>0</v>
      </c>
      <c r="BK208" s="7" t="s">
        <v>295</v>
      </c>
      <c r="BL208" s="7" t="s">
        <v>296</v>
      </c>
    </row>
    <row r="209" s="17" customFormat="true" ht="16.5" hidden="true" customHeight="true" outlineLevel="0" collapsed="false">
      <c r="B209" s="56"/>
      <c r="C209" s="120" t="s">
        <v>297</v>
      </c>
      <c r="D209" s="120" t="s">
        <v>87</v>
      </c>
      <c r="E209" s="121" t="s">
        <v>298</v>
      </c>
      <c r="F209" s="121"/>
      <c r="G209" s="121"/>
      <c r="H209" s="121"/>
      <c r="I209" s="122" t="s">
        <v>299</v>
      </c>
      <c r="J209" s="123" t="n">
        <v>24</v>
      </c>
      <c r="K209" s="125"/>
      <c r="L209" s="125"/>
      <c r="M209" s="125" t="n">
        <f aca="false">ROUND(K209*J209,2)</f>
        <v>0</v>
      </c>
      <c r="N209" s="125"/>
      <c r="O209" s="125"/>
      <c r="P209" s="125"/>
      <c r="Q209" s="57"/>
      <c r="S209" s="115"/>
      <c r="T209" s="116" t="s">
        <v>84</v>
      </c>
      <c r="U209" s="117" t="n">
        <v>0</v>
      </c>
      <c r="V209" s="117" t="n">
        <f aca="false">U209*J209</f>
        <v>0</v>
      </c>
      <c r="W209" s="117" t="n">
        <v>0</v>
      </c>
      <c r="X209" s="117" t="n">
        <f aca="false">W209*J209</f>
        <v>0</v>
      </c>
      <c r="Y209" s="117" t="n">
        <v>0</v>
      </c>
      <c r="Z209" s="118" t="n">
        <f aca="false">Y209*J209</f>
        <v>0</v>
      </c>
      <c r="AQ209" s="7" t="s">
        <v>295</v>
      </c>
      <c r="AS209" s="7" t="s">
        <v>87</v>
      </c>
      <c r="AT209" s="7" t="s">
        <v>80</v>
      </c>
      <c r="AX209" s="7" t="s">
        <v>79</v>
      </c>
      <c r="BD209" s="119" t="n">
        <f aca="false">IF(T209="základní",M209,0)</f>
        <v>0</v>
      </c>
      <c r="BE209" s="119" t="n">
        <f aca="false">IF(T209="snížená",M209,0)</f>
        <v>0</v>
      </c>
      <c r="BF209" s="119" t="n">
        <f aca="false">IF(T209="zákl. přenesená",M209,0)</f>
        <v>0</v>
      </c>
      <c r="BG209" s="119" t="n">
        <f aca="false">IF(T209="sníž. přenesená",M209,0)</f>
        <v>0</v>
      </c>
      <c r="BH209" s="119" t="n">
        <f aca="false">IF(T209="nulová",M209,0)</f>
        <v>0</v>
      </c>
      <c r="BI209" s="7" t="s">
        <v>80</v>
      </c>
      <c r="BJ209" s="119" t="n">
        <f aca="false">ROUND(K209*J209,2)</f>
        <v>0</v>
      </c>
      <c r="BK209" s="7" t="s">
        <v>295</v>
      </c>
      <c r="BL209" s="7" t="s">
        <v>300</v>
      </c>
    </row>
    <row r="210" s="96" customFormat="true" ht="37.4" hidden="true" customHeight="true" outlineLevel="0" collapsed="false">
      <c r="B210" s="97"/>
      <c r="D210" s="98" t="s">
        <v>59</v>
      </c>
      <c r="E210" s="98"/>
      <c r="F210" s="98"/>
      <c r="G210" s="98"/>
      <c r="H210" s="98"/>
      <c r="I210" s="98"/>
      <c r="J210" s="98"/>
      <c r="K210" s="98"/>
      <c r="L210" s="98"/>
      <c r="M210" s="129" t="n">
        <f aca="false">BJ210</f>
        <v>0</v>
      </c>
      <c r="N210" s="129"/>
      <c r="O210" s="129"/>
      <c r="P210" s="129"/>
      <c r="Q210" s="100"/>
      <c r="S210" s="101"/>
      <c r="V210" s="102" t="n">
        <f aca="false">V211</f>
        <v>0</v>
      </c>
      <c r="X210" s="102" t="n">
        <f aca="false">X211</f>
        <v>0</v>
      </c>
      <c r="Z210" s="103" t="n">
        <f aca="false">Z211</f>
        <v>0</v>
      </c>
      <c r="AQ210" s="104" t="s">
        <v>98</v>
      </c>
      <c r="AS210" s="105" t="s">
        <v>77</v>
      </c>
      <c r="AT210" s="105" t="s">
        <v>78</v>
      </c>
      <c r="AX210" s="104" t="s">
        <v>79</v>
      </c>
      <c r="BJ210" s="106" t="n">
        <f aca="false">BJ211</f>
        <v>0</v>
      </c>
    </row>
    <row r="211" s="96" customFormat="true" ht="19.9" hidden="true" customHeight="true" outlineLevel="0" collapsed="false">
      <c r="B211" s="97"/>
      <c r="D211" s="107" t="s">
        <v>60</v>
      </c>
      <c r="E211" s="107"/>
      <c r="F211" s="107"/>
      <c r="G211" s="107"/>
      <c r="H211" s="107"/>
      <c r="I211" s="107"/>
      <c r="J211" s="107"/>
      <c r="K211" s="107"/>
      <c r="L211" s="107"/>
      <c r="M211" s="108" t="n">
        <f aca="false">BJ211</f>
        <v>0</v>
      </c>
      <c r="N211" s="108"/>
      <c r="O211" s="108"/>
      <c r="P211" s="108"/>
      <c r="Q211" s="100"/>
      <c r="S211" s="101"/>
      <c r="V211" s="102" t="n">
        <f aca="false">SUM(V212:V215)</f>
        <v>0</v>
      </c>
      <c r="X211" s="102" t="n">
        <f aca="false">SUM(X212:X215)</f>
        <v>0</v>
      </c>
      <c r="Z211" s="103" t="n">
        <f aca="false">SUM(Z212:Z215)</f>
        <v>0</v>
      </c>
      <c r="AQ211" s="104" t="s">
        <v>98</v>
      </c>
      <c r="AS211" s="105" t="s">
        <v>77</v>
      </c>
      <c r="AT211" s="105" t="s">
        <v>80</v>
      </c>
      <c r="AX211" s="104" t="s">
        <v>79</v>
      </c>
      <c r="BJ211" s="106" t="n">
        <f aca="false">SUM(BJ212:BJ215)</f>
        <v>0</v>
      </c>
    </row>
    <row r="212" s="17" customFormat="true" ht="16.5" hidden="true" customHeight="true" outlineLevel="0" collapsed="false">
      <c r="B212" s="56"/>
      <c r="C212" s="120" t="s">
        <v>301</v>
      </c>
      <c r="D212" s="120" t="s">
        <v>87</v>
      </c>
      <c r="E212" s="121" t="s">
        <v>302</v>
      </c>
      <c r="F212" s="121"/>
      <c r="G212" s="121"/>
      <c r="H212" s="121"/>
      <c r="I212" s="122" t="s">
        <v>100</v>
      </c>
      <c r="J212" s="123" t="n">
        <v>1</v>
      </c>
      <c r="K212" s="125"/>
      <c r="L212" s="125"/>
      <c r="M212" s="125" t="n">
        <f aca="false">ROUND(K212*J212,2)</f>
        <v>0</v>
      </c>
      <c r="N212" s="125"/>
      <c r="O212" s="125"/>
      <c r="P212" s="125"/>
      <c r="Q212" s="57"/>
      <c r="S212" s="115"/>
      <c r="T212" s="116" t="s">
        <v>84</v>
      </c>
      <c r="U212" s="117" t="n">
        <v>0</v>
      </c>
      <c r="V212" s="117" t="n">
        <f aca="false">U212*J212</f>
        <v>0</v>
      </c>
      <c r="W212" s="117" t="n">
        <v>0</v>
      </c>
      <c r="X212" s="117" t="n">
        <f aca="false">W212*J212</f>
        <v>0</v>
      </c>
      <c r="Y212" s="117" t="n">
        <v>0</v>
      </c>
      <c r="Z212" s="118" t="n">
        <f aca="false">Y212*J212</f>
        <v>0</v>
      </c>
      <c r="AQ212" s="7" t="s">
        <v>303</v>
      </c>
      <c r="AS212" s="7" t="s">
        <v>87</v>
      </c>
      <c r="AT212" s="7" t="s">
        <v>9</v>
      </c>
      <c r="AX212" s="7" t="s">
        <v>79</v>
      </c>
      <c r="BD212" s="119" t="n">
        <f aca="false">IF(T212="základní",M212,0)</f>
        <v>0</v>
      </c>
      <c r="BE212" s="119" t="n">
        <f aca="false">IF(T212="snížená",M212,0)</f>
        <v>0</v>
      </c>
      <c r="BF212" s="119" t="n">
        <f aca="false">IF(T212="zákl. přenesená",M212,0)</f>
        <v>0</v>
      </c>
      <c r="BG212" s="119" t="n">
        <f aca="false">IF(T212="sníž. přenesená",M212,0)</f>
        <v>0</v>
      </c>
      <c r="BH212" s="119" t="n">
        <f aca="false">IF(T212="nulová",M212,0)</f>
        <v>0</v>
      </c>
      <c r="BI212" s="7" t="s">
        <v>80</v>
      </c>
      <c r="BJ212" s="119" t="n">
        <f aca="false">ROUND(K212*J212,2)</f>
        <v>0</v>
      </c>
      <c r="BK212" s="7" t="s">
        <v>303</v>
      </c>
      <c r="BL212" s="7" t="s">
        <v>304</v>
      </c>
    </row>
    <row r="213" s="17" customFormat="true" ht="16.5" hidden="true" customHeight="true" outlineLevel="0" collapsed="false">
      <c r="B213" s="56"/>
      <c r="C213" s="120" t="s">
        <v>305</v>
      </c>
      <c r="D213" s="120" t="s">
        <v>87</v>
      </c>
      <c r="E213" s="121" t="s">
        <v>306</v>
      </c>
      <c r="F213" s="121"/>
      <c r="G213" s="121"/>
      <c r="H213" s="121"/>
      <c r="I213" s="122" t="s">
        <v>100</v>
      </c>
      <c r="J213" s="123" t="n">
        <v>1</v>
      </c>
      <c r="K213" s="125"/>
      <c r="L213" s="125"/>
      <c r="M213" s="125" t="n">
        <f aca="false">ROUND(K213*J213,2)</f>
        <v>0</v>
      </c>
      <c r="N213" s="125"/>
      <c r="O213" s="125"/>
      <c r="P213" s="125"/>
      <c r="Q213" s="57"/>
      <c r="S213" s="115"/>
      <c r="T213" s="116" t="s">
        <v>84</v>
      </c>
      <c r="U213" s="117" t="n">
        <v>0</v>
      </c>
      <c r="V213" s="117" t="n">
        <f aca="false">U213*J213</f>
        <v>0</v>
      </c>
      <c r="W213" s="117" t="n">
        <v>0</v>
      </c>
      <c r="X213" s="117" t="n">
        <f aca="false">W213*J213</f>
        <v>0</v>
      </c>
      <c r="Y213" s="117" t="n">
        <v>0</v>
      </c>
      <c r="Z213" s="118" t="n">
        <f aca="false">Y213*J213</f>
        <v>0</v>
      </c>
      <c r="AQ213" s="7" t="s">
        <v>303</v>
      </c>
      <c r="AS213" s="7" t="s">
        <v>87</v>
      </c>
      <c r="AT213" s="7" t="s">
        <v>9</v>
      </c>
      <c r="AX213" s="7" t="s">
        <v>79</v>
      </c>
      <c r="BD213" s="119" t="n">
        <f aca="false">IF(T213="základní",M213,0)</f>
        <v>0</v>
      </c>
      <c r="BE213" s="119" t="n">
        <f aca="false">IF(T213="snížená",M213,0)</f>
        <v>0</v>
      </c>
      <c r="BF213" s="119" t="n">
        <f aca="false">IF(T213="zákl. přenesená",M213,0)</f>
        <v>0</v>
      </c>
      <c r="BG213" s="119" t="n">
        <f aca="false">IF(T213="sníž. přenesená",M213,0)</f>
        <v>0</v>
      </c>
      <c r="BH213" s="119" t="n">
        <f aca="false">IF(T213="nulová",M213,0)</f>
        <v>0</v>
      </c>
      <c r="BI213" s="7" t="s">
        <v>80</v>
      </c>
      <c r="BJ213" s="119" t="n">
        <f aca="false">ROUND(K213*J213,2)</f>
        <v>0</v>
      </c>
      <c r="BK213" s="7" t="s">
        <v>303</v>
      </c>
      <c r="BL213" s="7" t="s">
        <v>307</v>
      </c>
    </row>
    <row r="214" s="17" customFormat="true" ht="16.5" hidden="true" customHeight="true" outlineLevel="0" collapsed="false">
      <c r="B214" s="56"/>
      <c r="C214" s="120" t="s">
        <v>308</v>
      </c>
      <c r="D214" s="120" t="s">
        <v>87</v>
      </c>
      <c r="E214" s="121" t="s">
        <v>309</v>
      </c>
      <c r="F214" s="121"/>
      <c r="G214" s="121"/>
      <c r="H214" s="121"/>
      <c r="I214" s="122" t="s">
        <v>100</v>
      </c>
      <c r="J214" s="123" t="n">
        <v>1</v>
      </c>
      <c r="K214" s="125"/>
      <c r="L214" s="125"/>
      <c r="M214" s="125" t="n">
        <f aca="false">ROUND(K214*J214,2)</f>
        <v>0</v>
      </c>
      <c r="N214" s="125"/>
      <c r="O214" s="125"/>
      <c r="P214" s="125"/>
      <c r="Q214" s="57"/>
      <c r="S214" s="115"/>
      <c r="T214" s="116" t="s">
        <v>84</v>
      </c>
      <c r="U214" s="117" t="n">
        <v>0</v>
      </c>
      <c r="V214" s="117" t="n">
        <f aca="false">U214*J214</f>
        <v>0</v>
      </c>
      <c r="W214" s="117" t="n">
        <v>0</v>
      </c>
      <c r="X214" s="117" t="n">
        <f aca="false">W214*J214</f>
        <v>0</v>
      </c>
      <c r="Y214" s="117" t="n">
        <v>0</v>
      </c>
      <c r="Z214" s="118" t="n">
        <f aca="false">Y214*J214</f>
        <v>0</v>
      </c>
      <c r="AQ214" s="7" t="s">
        <v>303</v>
      </c>
      <c r="AS214" s="7" t="s">
        <v>87</v>
      </c>
      <c r="AT214" s="7" t="s">
        <v>9</v>
      </c>
      <c r="AX214" s="7" t="s">
        <v>79</v>
      </c>
      <c r="BD214" s="119" t="n">
        <f aca="false">IF(T214="základní",M214,0)</f>
        <v>0</v>
      </c>
      <c r="BE214" s="119" t="n">
        <f aca="false">IF(T214="snížená",M214,0)</f>
        <v>0</v>
      </c>
      <c r="BF214" s="119" t="n">
        <f aca="false">IF(T214="zákl. přenesená",M214,0)</f>
        <v>0</v>
      </c>
      <c r="BG214" s="119" t="n">
        <f aca="false">IF(T214="sníž. přenesená",M214,0)</f>
        <v>0</v>
      </c>
      <c r="BH214" s="119" t="n">
        <f aca="false">IF(T214="nulová",M214,0)</f>
        <v>0</v>
      </c>
      <c r="BI214" s="7" t="s">
        <v>80</v>
      </c>
      <c r="BJ214" s="119" t="n">
        <f aca="false">ROUND(K214*J214,2)</f>
        <v>0</v>
      </c>
      <c r="BK214" s="7" t="s">
        <v>303</v>
      </c>
      <c r="BL214" s="7" t="s">
        <v>310</v>
      </c>
    </row>
    <row r="215" s="17" customFormat="true" ht="25.5" hidden="true" customHeight="true" outlineLevel="0" collapsed="false">
      <c r="B215" s="56"/>
      <c r="C215" s="120" t="s">
        <v>311</v>
      </c>
      <c r="D215" s="120" t="s">
        <v>87</v>
      </c>
      <c r="E215" s="121" t="s">
        <v>312</v>
      </c>
      <c r="F215" s="121"/>
      <c r="G215" s="121"/>
      <c r="H215" s="121"/>
      <c r="I215" s="122" t="s">
        <v>100</v>
      </c>
      <c r="J215" s="123" t="n">
        <v>1</v>
      </c>
      <c r="K215" s="125"/>
      <c r="L215" s="125"/>
      <c r="M215" s="125" t="n">
        <f aca="false">ROUND(K215*J215,2)</f>
        <v>0</v>
      </c>
      <c r="N215" s="125"/>
      <c r="O215" s="125"/>
      <c r="P215" s="125"/>
      <c r="Q215" s="57"/>
      <c r="S215" s="115"/>
      <c r="T215" s="131" t="s">
        <v>84</v>
      </c>
      <c r="U215" s="132" t="n">
        <v>0</v>
      </c>
      <c r="V215" s="132" t="n">
        <f aca="false">U215*J215</f>
        <v>0</v>
      </c>
      <c r="W215" s="132" t="n">
        <v>0</v>
      </c>
      <c r="X215" s="132" t="n">
        <f aca="false">W215*J215</f>
        <v>0</v>
      </c>
      <c r="Y215" s="132" t="n">
        <v>0</v>
      </c>
      <c r="Z215" s="133" t="n">
        <f aca="false">Y215*J215</f>
        <v>0</v>
      </c>
      <c r="AQ215" s="7" t="s">
        <v>303</v>
      </c>
      <c r="AS215" s="7" t="s">
        <v>87</v>
      </c>
      <c r="AT215" s="7" t="s">
        <v>9</v>
      </c>
      <c r="AX215" s="7" t="s">
        <v>79</v>
      </c>
      <c r="BD215" s="119" t="n">
        <f aca="false">IF(T215="základní",M215,0)</f>
        <v>0</v>
      </c>
      <c r="BE215" s="119" t="n">
        <f aca="false">IF(T215="snížená",M215,0)</f>
        <v>0</v>
      </c>
      <c r="BF215" s="119" t="n">
        <f aca="false">IF(T215="zákl. přenesená",M215,0)</f>
        <v>0</v>
      </c>
      <c r="BG215" s="119" t="n">
        <f aca="false">IF(T215="sníž. přenesená",M215,0)</f>
        <v>0</v>
      </c>
      <c r="BH215" s="119" t="n">
        <f aca="false">IF(T215="nulová",M215,0)</f>
        <v>0</v>
      </c>
      <c r="BI215" s="7" t="s">
        <v>80</v>
      </c>
      <c r="BJ215" s="119" t="n">
        <f aca="false">ROUND(K215*J215,2)</f>
        <v>0</v>
      </c>
      <c r="BK215" s="7" t="s">
        <v>303</v>
      </c>
      <c r="BL215" s="7" t="s">
        <v>313</v>
      </c>
    </row>
    <row r="216" s="17" customFormat="true" ht="7" hidden="false" customHeight="true" outlineLevel="0" collapsed="false">
      <c r="B216" s="79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1"/>
    </row>
  </sheetData>
  <mergeCells count="309">
    <mergeCell ref="G1:J1"/>
    <mergeCell ref="C2:P2"/>
    <mergeCell ref="R2:AB2"/>
    <mergeCell ref="C5:P5"/>
    <mergeCell ref="E7:O7"/>
    <mergeCell ref="N9:O9"/>
    <mergeCell ref="N11:O11"/>
    <mergeCell ref="N12:O12"/>
    <mergeCell ref="N14:O14"/>
    <mergeCell ref="N15:O15"/>
    <mergeCell ref="N17:O17"/>
    <mergeCell ref="N18:O18"/>
    <mergeCell ref="N20:O20"/>
    <mergeCell ref="N21:O21"/>
    <mergeCell ref="E24:K24"/>
    <mergeCell ref="L27:O27"/>
    <mergeCell ref="L28:O28"/>
    <mergeCell ref="L30:O30"/>
    <mergeCell ref="G32:I32"/>
    <mergeCell ref="L32:O32"/>
    <mergeCell ref="G33:I33"/>
    <mergeCell ref="L33:O33"/>
    <mergeCell ref="G34:I34"/>
    <mergeCell ref="L34:O34"/>
    <mergeCell ref="G35:I35"/>
    <mergeCell ref="L35:O35"/>
    <mergeCell ref="G36:I36"/>
    <mergeCell ref="L36:O36"/>
    <mergeCell ref="K38:O38"/>
    <mergeCell ref="C77:P77"/>
    <mergeCell ref="E79:O79"/>
    <mergeCell ref="L81:O81"/>
    <mergeCell ref="L83:P83"/>
    <mergeCell ref="L84:P84"/>
    <mergeCell ref="C86:F86"/>
    <mergeCell ref="M86:P86"/>
    <mergeCell ref="M88:P88"/>
    <mergeCell ref="M89:P89"/>
    <mergeCell ref="M90:P90"/>
    <mergeCell ref="M91:P91"/>
    <mergeCell ref="M92:P92"/>
    <mergeCell ref="M93:P93"/>
    <mergeCell ref="M94:P94"/>
    <mergeCell ref="M95:P95"/>
    <mergeCell ref="M96:P96"/>
    <mergeCell ref="M97:P97"/>
    <mergeCell ref="M98:P98"/>
    <mergeCell ref="M99:P99"/>
    <mergeCell ref="M100:P100"/>
    <mergeCell ref="M101:P101"/>
    <mergeCell ref="M102:P102"/>
    <mergeCell ref="M103:P103"/>
    <mergeCell ref="M105:P105"/>
    <mergeCell ref="K107:P107"/>
    <mergeCell ref="C113:P113"/>
    <mergeCell ref="E115:O115"/>
    <mergeCell ref="L117:O117"/>
    <mergeCell ref="L119:P119"/>
    <mergeCell ref="L120:P120"/>
    <mergeCell ref="E122:H122"/>
    <mergeCell ref="K122:L122"/>
    <mergeCell ref="M122:P122"/>
    <mergeCell ref="M123:P123"/>
    <mergeCell ref="M124:P124"/>
    <mergeCell ref="M125:P125"/>
    <mergeCell ref="E126:H126"/>
    <mergeCell ref="K126:L126"/>
    <mergeCell ref="M126:P126"/>
    <mergeCell ref="E127:H127"/>
    <mergeCell ref="K127:L127"/>
    <mergeCell ref="M127:P127"/>
    <mergeCell ref="E128:H128"/>
    <mergeCell ref="K128:L128"/>
    <mergeCell ref="M128:P128"/>
    <mergeCell ref="M129:P129"/>
    <mergeCell ref="E130:H130"/>
    <mergeCell ref="K130:L130"/>
    <mergeCell ref="M130:P130"/>
    <mergeCell ref="E131:H131"/>
    <mergeCell ref="K131:L131"/>
    <mergeCell ref="M131:P131"/>
    <mergeCell ref="E132:H132"/>
    <mergeCell ref="K132:L132"/>
    <mergeCell ref="M132:P132"/>
    <mergeCell ref="E133:H133"/>
    <mergeCell ref="K133:L133"/>
    <mergeCell ref="M133:P133"/>
    <mergeCell ref="E134:H134"/>
    <mergeCell ref="K134:L134"/>
    <mergeCell ref="M134:P134"/>
    <mergeCell ref="M135:P135"/>
    <mergeCell ref="E136:H136"/>
    <mergeCell ref="K136:L136"/>
    <mergeCell ref="M136:P136"/>
    <mergeCell ref="E137:H137"/>
    <mergeCell ref="K137:L137"/>
    <mergeCell ref="M137:P137"/>
    <mergeCell ref="E138:H138"/>
    <mergeCell ref="K138:L138"/>
    <mergeCell ref="M138:P138"/>
    <mergeCell ref="E139:H139"/>
    <mergeCell ref="K139:L139"/>
    <mergeCell ref="M139:P139"/>
    <mergeCell ref="E140:H140"/>
    <mergeCell ref="K140:L140"/>
    <mergeCell ref="M140:P140"/>
    <mergeCell ref="E141:H141"/>
    <mergeCell ref="K141:L141"/>
    <mergeCell ref="M141:P141"/>
    <mergeCell ref="E142:H142"/>
    <mergeCell ref="K142:L142"/>
    <mergeCell ref="M142:P142"/>
    <mergeCell ref="E143:H143"/>
    <mergeCell ref="K143:L143"/>
    <mergeCell ref="M143:P143"/>
    <mergeCell ref="E144:H144"/>
    <mergeCell ref="K144:L144"/>
    <mergeCell ref="M144:P144"/>
    <mergeCell ref="E145:H145"/>
    <mergeCell ref="K145:L145"/>
    <mergeCell ref="M145:P145"/>
    <mergeCell ref="E146:H146"/>
    <mergeCell ref="K146:L146"/>
    <mergeCell ref="M146:P146"/>
    <mergeCell ref="E147:H147"/>
    <mergeCell ref="K147:L147"/>
    <mergeCell ref="M147:P147"/>
    <mergeCell ref="E148:H148"/>
    <mergeCell ref="K148:L148"/>
    <mergeCell ref="M148:P148"/>
    <mergeCell ref="E149:H149"/>
    <mergeCell ref="K149:L149"/>
    <mergeCell ref="M149:P149"/>
    <mergeCell ref="E150:H150"/>
    <mergeCell ref="K150:L150"/>
    <mergeCell ref="M150:P150"/>
    <mergeCell ref="M151:P151"/>
    <mergeCell ref="E152:H152"/>
    <mergeCell ref="K152:L152"/>
    <mergeCell ref="M152:P152"/>
    <mergeCell ref="E153:H153"/>
    <mergeCell ref="K153:L153"/>
    <mergeCell ref="M153:P153"/>
    <mergeCell ref="E154:H154"/>
    <mergeCell ref="K154:L154"/>
    <mergeCell ref="M154:P154"/>
    <mergeCell ref="E155:H155"/>
    <mergeCell ref="K155:L155"/>
    <mergeCell ref="M155:P155"/>
    <mergeCell ref="M156:P156"/>
    <mergeCell ref="E157:H157"/>
    <mergeCell ref="K157:L157"/>
    <mergeCell ref="M157:P157"/>
    <mergeCell ref="E158:H158"/>
    <mergeCell ref="K158:L158"/>
    <mergeCell ref="M158:P158"/>
    <mergeCell ref="E159:H159"/>
    <mergeCell ref="K159:L159"/>
    <mergeCell ref="M159:P159"/>
    <mergeCell ref="E160:H160"/>
    <mergeCell ref="K160:L160"/>
    <mergeCell ref="M160:P160"/>
    <mergeCell ref="E161:H161"/>
    <mergeCell ref="K161:L161"/>
    <mergeCell ref="M161:P161"/>
    <mergeCell ref="E162:H162"/>
    <mergeCell ref="K162:L162"/>
    <mergeCell ref="M162:P162"/>
    <mergeCell ref="E163:H163"/>
    <mergeCell ref="K163:L163"/>
    <mergeCell ref="M163:P163"/>
    <mergeCell ref="E164:H164"/>
    <mergeCell ref="K164:L164"/>
    <mergeCell ref="M164:P164"/>
    <mergeCell ref="E165:H165"/>
    <mergeCell ref="K165:L165"/>
    <mergeCell ref="M165:P165"/>
    <mergeCell ref="M166:P166"/>
    <mergeCell ref="E167:H167"/>
    <mergeCell ref="K167:L167"/>
    <mergeCell ref="M167:P167"/>
    <mergeCell ref="E168:H168"/>
    <mergeCell ref="K168:L168"/>
    <mergeCell ref="M168:P168"/>
    <mergeCell ref="E169:H169"/>
    <mergeCell ref="K169:L169"/>
    <mergeCell ref="M169:P169"/>
    <mergeCell ref="E170:H170"/>
    <mergeCell ref="K170:L170"/>
    <mergeCell ref="M170:P170"/>
    <mergeCell ref="E171:H171"/>
    <mergeCell ref="K171:L171"/>
    <mergeCell ref="M171:P171"/>
    <mergeCell ref="E172:H172"/>
    <mergeCell ref="K172:L172"/>
    <mergeCell ref="M172:P172"/>
    <mergeCell ref="E173:H173"/>
    <mergeCell ref="K173:L173"/>
    <mergeCell ref="M173:P173"/>
    <mergeCell ref="E174:H174"/>
    <mergeCell ref="K174:L174"/>
    <mergeCell ref="M174:P174"/>
    <mergeCell ref="E175:H175"/>
    <mergeCell ref="K175:L175"/>
    <mergeCell ref="M175:P175"/>
    <mergeCell ref="E176:H176"/>
    <mergeCell ref="K176:L176"/>
    <mergeCell ref="M176:P176"/>
    <mergeCell ref="E177:H177"/>
    <mergeCell ref="K177:L177"/>
    <mergeCell ref="M177:P177"/>
    <mergeCell ref="E178:H178"/>
    <mergeCell ref="K178:L178"/>
    <mergeCell ref="M178:P178"/>
    <mergeCell ref="E179:H179"/>
    <mergeCell ref="K179:L179"/>
    <mergeCell ref="M179:P179"/>
    <mergeCell ref="M180:P180"/>
    <mergeCell ref="E181:H181"/>
    <mergeCell ref="K181:L181"/>
    <mergeCell ref="M181:P181"/>
    <mergeCell ref="E182:H182"/>
    <mergeCell ref="K182:L182"/>
    <mergeCell ref="M182:P182"/>
    <mergeCell ref="E183:H183"/>
    <mergeCell ref="K183:L183"/>
    <mergeCell ref="M183:P183"/>
    <mergeCell ref="E184:H184"/>
    <mergeCell ref="K184:L184"/>
    <mergeCell ref="M184:P184"/>
    <mergeCell ref="E185:H185"/>
    <mergeCell ref="K185:L185"/>
    <mergeCell ref="M185:P185"/>
    <mergeCell ref="E186:H186"/>
    <mergeCell ref="K186:L186"/>
    <mergeCell ref="M186:P186"/>
    <mergeCell ref="E187:H187"/>
    <mergeCell ref="K187:L187"/>
    <mergeCell ref="M187:P187"/>
    <mergeCell ref="E188:H188"/>
    <mergeCell ref="K188:L188"/>
    <mergeCell ref="M188:P188"/>
    <mergeCell ref="E189:H189"/>
    <mergeCell ref="K189:L189"/>
    <mergeCell ref="M189:P189"/>
    <mergeCell ref="E190:H190"/>
    <mergeCell ref="K190:L190"/>
    <mergeCell ref="M190:P190"/>
    <mergeCell ref="E191:H191"/>
    <mergeCell ref="K191:L191"/>
    <mergeCell ref="M191:P191"/>
    <mergeCell ref="E192:H192"/>
    <mergeCell ref="K192:L192"/>
    <mergeCell ref="M192:P192"/>
    <mergeCell ref="E193:H193"/>
    <mergeCell ref="K193:L193"/>
    <mergeCell ref="M193:P193"/>
    <mergeCell ref="E194:H194"/>
    <mergeCell ref="K194:L194"/>
    <mergeCell ref="M194:P194"/>
    <mergeCell ref="M195:P195"/>
    <mergeCell ref="E196:H196"/>
    <mergeCell ref="K196:L196"/>
    <mergeCell ref="M196:P196"/>
    <mergeCell ref="E197:H197"/>
    <mergeCell ref="K197:L197"/>
    <mergeCell ref="M197:P197"/>
    <mergeCell ref="E198:H198"/>
    <mergeCell ref="K198:L198"/>
    <mergeCell ref="M198:P198"/>
    <mergeCell ref="M199:P199"/>
    <mergeCell ref="E200:H200"/>
    <mergeCell ref="K200:L200"/>
    <mergeCell ref="M200:P200"/>
    <mergeCell ref="E201:H201"/>
    <mergeCell ref="K201:L201"/>
    <mergeCell ref="M201:P201"/>
    <mergeCell ref="M202:P202"/>
    <mergeCell ref="M203:P203"/>
    <mergeCell ref="E204:H204"/>
    <mergeCell ref="K204:L204"/>
    <mergeCell ref="M204:P204"/>
    <mergeCell ref="E205:H205"/>
    <mergeCell ref="K205:L205"/>
    <mergeCell ref="M205:P205"/>
    <mergeCell ref="E206:H206"/>
    <mergeCell ref="K206:L206"/>
    <mergeCell ref="M206:P206"/>
    <mergeCell ref="M207:P207"/>
    <mergeCell ref="E208:H208"/>
    <mergeCell ref="K208:L208"/>
    <mergeCell ref="M208:P208"/>
    <mergeCell ref="E209:H209"/>
    <mergeCell ref="K209:L209"/>
    <mergeCell ref="M209:P209"/>
    <mergeCell ref="M210:P210"/>
    <mergeCell ref="M211:P211"/>
    <mergeCell ref="E212:H212"/>
    <mergeCell ref="K212:L212"/>
    <mergeCell ref="M212:P212"/>
    <mergeCell ref="E213:H213"/>
    <mergeCell ref="K213:L213"/>
    <mergeCell ref="M213:P213"/>
    <mergeCell ref="E214:H214"/>
    <mergeCell ref="K214:L214"/>
    <mergeCell ref="M214:P214"/>
    <mergeCell ref="E215:H215"/>
    <mergeCell ref="K215:L215"/>
    <mergeCell ref="M215:P215"/>
  </mergeCells>
  <hyperlinks>
    <hyperlink ref="E1" location="C2" display="1) Krycí list rozpočtu"/>
    <hyperlink ref="G1" location="C85" display="2) Rekapitulace rozpočtu"/>
    <hyperlink ref="K1" location="C121" display="3) Rozpočet"/>
    <hyperlink ref="R1" location="'Rekapitulace stavby'!C2" display="Rekapitulace stavby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2023-02-02T10:56:34Z</dcterms:created>
  <dc:creator>starosta</dc:creator>
  <dc:description/>
  <dc:language>cs-CZ</dc:language>
  <cp:lastModifiedBy>Turcani, Radek</cp:lastModifiedBy>
  <dcterms:modified xsi:type="dcterms:W3CDTF">2023-02-09T08:22:48Z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a3bcc5-af7f-4e3c-8d4c-726a9a6f8de8_ActionId">
    <vt:lpwstr>dcd3b58d-bf86-4b27-9e9d-062155e0e82f</vt:lpwstr>
  </property>
  <property fmtid="{D5CDD505-2E9C-101B-9397-08002B2CF9AE}" pid="3" name="MSIP_Label_bfa3bcc5-af7f-4e3c-8d4c-726a9a6f8de8_ContentBits">
    <vt:lpwstr>0</vt:lpwstr>
  </property>
  <property fmtid="{D5CDD505-2E9C-101B-9397-08002B2CF9AE}" pid="4" name="MSIP_Label_bfa3bcc5-af7f-4e3c-8d4c-726a9a6f8de8_Enabled">
    <vt:lpwstr>true</vt:lpwstr>
  </property>
  <property fmtid="{D5CDD505-2E9C-101B-9397-08002B2CF9AE}" pid="5" name="MSIP_Label_bfa3bcc5-af7f-4e3c-8d4c-726a9a6f8de8_Method">
    <vt:lpwstr>Standard</vt:lpwstr>
  </property>
  <property fmtid="{D5CDD505-2E9C-101B-9397-08002B2CF9AE}" pid="6" name="MSIP_Label_bfa3bcc5-af7f-4e3c-8d4c-726a9a6f8de8_Name">
    <vt:lpwstr>bfa3bcc5-af7f-4e3c-8d4c-726a9a6f8de8</vt:lpwstr>
  </property>
  <property fmtid="{D5CDD505-2E9C-101B-9397-08002B2CF9AE}" pid="7" name="MSIP_Label_bfa3bcc5-af7f-4e3c-8d4c-726a9a6f8de8_SetDate">
    <vt:lpwstr>2023-02-09T08:19:52Z</vt:lpwstr>
  </property>
  <property fmtid="{D5CDD505-2E9C-101B-9397-08002B2CF9AE}" pid="8" name="MSIP_Label_bfa3bcc5-af7f-4e3c-8d4c-726a9a6f8de8_SiteId">
    <vt:lpwstr>3928808b-8a46-426b-8f87-051a36bb2f91</vt:lpwstr>
  </property>
</Properties>
</file>